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localSheetId="0" name="_xlnm.Print_Area" vbProcedure="false">Sheet1!$B$2:$C$17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<sst xmlns="http://schemas.openxmlformats.org/spreadsheetml/2006/main" count="23" uniqueCount="22">
  <si>
    <t xml:space="preserve">Laske maalämpökoneen lämmitysteho, 
kun tiedät keruupiirin tai lämmönjaon virtausnopeuden, 
meno ja paluu -lämpötilat ja 
lämpöpumpun ottaman sähkötehon.
***
Suojauksen salasana: salasana</t>
  </si>
  <si>
    <t xml:space="preserve">VALITSE keruu tai lämmönjako  →</t>
  </si>
  <si>
    <t xml:space="preserve">Keruu</t>
  </si>
  <si>
    <t xml:space="preserve">- Virtaus litraa minuutissa</t>
  </si>
  <si>
    <t xml:space="preserve">- Virtaus litraa tunnissa</t>
  </si>
  <si>
    <t xml:space="preserve">- Laskettu lämpötilaerotus</t>
  </si>
  <si>
    <t xml:space="preserve">Maalämpökoneen lämmitysteho kilowattia</t>
  </si>
  <si>
    <t xml:space="preserve">Vesi</t>
  </si>
  <si>
    <t xml:space="preserve">Lämpötila</t>
  </si>
  <si>
    <t xml:space="preserve">Tiheys</t>
  </si>
  <si>
    <t xml:space="preserve">Lämpö</t>
  </si>
  <si>
    <t xml:space="preserve">astetta</t>
  </si>
  <si>
    <t xml:space="preserve">kg/m 3</t>
  </si>
  <si>
    <t xml:space="preserve">kJ/kgxC</t>
  </si>
  <si>
    <t xml:space="preserve">l/h</t>
  </si>
  <si>
    <t xml:space="preserve">litraa tunnissa</t>
  </si>
  <si>
    <t xml:space="preserve">l/min</t>
  </si>
  <si>
    <t xml:space="preserve">litraa minuutissa</t>
  </si>
  <si>
    <t xml:space="preserve">l/s</t>
  </si>
  <si>
    <t xml:space="preserve">litraa sekunnissa</t>
  </si>
  <si>
    <t xml:space="preserve">m3/h</t>
  </si>
  <si>
    <t xml:space="preserve">kuutiota tunnissa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</si>
</sst>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#,##0.0&quot; C&quot;;[RED]\-#,##0.0&quot; C&quot;"/>
    <numFmt numFmtId="166" formatCode="#,##0.00&quot; kW&quot;;[RED]\-#,##0.00&quot; kW&quot;"/>
    <numFmt numFmtId="167" formatCode="#,##0.000&quot; l/s&quot;;[RED]\-#,##0.000&quot; l/s&quot;"/>
    <numFmt numFmtId="168" formatCode="#,##0.00&quot; l/m&quot;;[RED]\-#,##0.00&quot; l/m&quot;"/>
    <numFmt numFmtId="169" formatCode="#,##0&quot; l/h&quot;;[RED]\-#,##0&quot; l/h&quot;"/>
    <numFmt numFmtId="170" formatCode="#,##0.0&quot; K&quot;;[RED]\-#,##0.0&quot; K&quot;"/>
    <numFmt numFmtId="171" formatCode="#,##0.000&quot; kJ/litra&quot;;[RED]\-#,##0.000&quot; kJ/litra&quot;"/>
    <numFmt numFmtId="172" formatCode="#,##0.0&quot; COP&quot;;[RED]\-#,##0.0&quot; COP&quot;"/>
    <numFmt numFmtId="173" formatCode="#,##0&quot; C&quot;;[RED]\-#,##0&quot; C&quot;"/>
    <numFmt numFmtId="174" formatCode="#,##0.00;[RED]\-#,##0.00"/>
    <numFmt numFmtId="175" formatCode="#,##0.000;[RED]\-#,##0.000"/>
  </numFmts>
  <fonts count="1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Lohit Devanagari"/>
      <family val="2"/>
    </font>
    <font>
      <sz val="10"/>
      <name val="Lohit Devanagari"/>
      <family val="2"/>
    </font>
    <font>
      <sz val="10"/>
      <color rgb="FF333333"/>
      <name val="Lohit Devanagari"/>
      <family val="2"/>
    </font>
    <font>
      <sz val="10"/>
      <color rgb="FF808080"/>
      <name val="Lohit Devanagari"/>
      <family val="2"/>
    </font>
    <font>
      <sz val="10"/>
      <color rgb="FF006600"/>
      <name val="Lohit Devanagari"/>
      <family val="2"/>
    </font>
    <font>
      <sz val="10"/>
      <color rgb="FF996600"/>
      <name val="Lohit Devanagari"/>
      <family val="2"/>
    </font>
    <font>
      <sz val="10"/>
      <color rgb="FFCC0000"/>
      <name val="Lohit Devanagari"/>
      <family val="2"/>
    </font>
    <font>
      <sz val="10"/>
      <color rgb="FFFFFFFF"/>
      <name val="Lohit Devanagari"/>
      <family val="2"/>
    </font>
    <font>
      <b val="true"/>
      <sz val="14"/>
      <name val="Arial"/>
      <family val="2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FFCC99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E6E6E6"/>
      </patternFill>
    </fill>
    <fill>
      <patternFill patternType="solid">
        <fgColor rgb="FFFFFF00"/>
        <bgColor rgb="FFE6E64C"/>
      </patternFill>
    </fill>
    <fill>
      <patternFill patternType="solid">
        <fgColor rgb="FFE6E64C"/>
        <bgColor rgb="FFFFFF00"/>
      </patternFill>
    </fill>
    <fill>
      <patternFill patternType="solid">
        <fgColor rgb="FF00FF00"/>
        <bgColor rgb="FF33CCCC"/>
      </patternFill>
    </fill>
    <fill>
      <patternFill patternType="solid">
        <fgColor rgb="FFFFCC99"/>
        <bgColor rgb="FFFFCCCC"/>
      </patternFill>
    </fill>
    <fill>
      <patternFill patternType="solid">
        <fgColor rgb="FFE6E6E6"/>
        <bgColor rgb="FFDDDDDD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2" borderId="1" applyFont="true" applyBorder="true" applyAlignment="false" applyProtection="false"/>
    <xf numFmtId="164" fontId="7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8" fillId="3" borderId="0" applyFont="true" applyBorder="false" applyAlignment="false" applyProtection="false"/>
    <xf numFmtId="164" fontId="9" fillId="2" borderId="0" applyFont="true" applyBorder="false" applyAlignment="false" applyProtection="false"/>
    <xf numFmtId="164" fontId="10" fillId="4" borderId="0" applyFont="true" applyBorder="false" applyAlignment="false" applyProtection="false"/>
    <xf numFmtId="164" fontId="10" fillId="0" borderId="0" applyFont="true" applyBorder="false" applyAlignment="false" applyProtection="false"/>
    <xf numFmtId="164" fontId="11" fillId="5" borderId="0" applyFont="true" applyBorder="false" applyAlignment="false" applyProtection="false"/>
    <xf numFmtId="164" fontId="4" fillId="0" borderId="0" applyFont="true" applyBorder="false" applyAlignment="false" applyProtection="false"/>
    <xf numFmtId="164" fontId="11" fillId="6" borderId="0" applyFont="true" applyBorder="false" applyAlignment="false" applyProtection="false"/>
    <xf numFmtId="164" fontId="11" fillId="7" borderId="0" applyFont="true" applyBorder="false" applyAlignment="false" applyProtection="false"/>
    <xf numFmtId="164" fontId="4" fillId="8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0" fillId="9" borderId="2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10" borderId="2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4" fontId="0" fillId="0" borderId="2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5" fontId="0" fillId="11" borderId="2" xfId="0" applyFont="false" applyBorder="true" applyAlignment="false" applyProtection="true">
      <alignment horizontal="general" vertical="bottom" textRotation="0" wrapText="false" indent="0" shrinkToFit="false"/>
      <protection locked="false" hidden="true"/>
    </xf>
    <xf numFmtId="164" fontId="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6" fontId="0" fillId="11" borderId="2" xfId="0" applyFont="false" applyBorder="true" applyAlignment="true" applyProtection="true">
      <alignment horizontal="general" vertical="center" textRotation="0" wrapText="false" indent="0" shrinkToFit="false"/>
      <protection locked="false" hidden="true"/>
    </xf>
    <xf numFmtId="167" fontId="0" fillId="11" borderId="2" xfId="0" applyFont="false" applyBorder="true" applyAlignment="true" applyProtection="true">
      <alignment horizontal="general" vertical="center" textRotation="0" wrapText="false" indent="0" shrinkToFit="false"/>
      <protection locked="false" hidden="true"/>
    </xf>
    <xf numFmtId="168" fontId="0" fillId="0" borderId="2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9" fontId="0" fillId="0" borderId="2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70" fontId="0" fillId="0" borderId="2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71" fontId="0" fillId="0" borderId="2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6" fontId="12" fillId="9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2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13" fillId="12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13" fillId="13" borderId="4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3" fillId="13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13" fillId="13" borderId="5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73" fontId="0" fillId="0" borderId="4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7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75" fontId="0" fillId="0" borderId="5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5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6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7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8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5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75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5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9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10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11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4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5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7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8" xfId="0" applyFont="true" applyBorder="true" applyAlignment="true" applyProtection="true">
      <alignment horizontal="center" vertical="bottom" textRotation="0" wrapText="false" indent="0" shrinkToFit="false"/>
      <protection locked="true" hidden="tru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FFCCCC"/>
      <rgbColor rgb="FF808080"/>
      <rgbColor rgb="FF9999FF"/>
      <rgbColor rgb="FF993366"/>
      <rgbColor rgb="FFFFFFCC"/>
      <rgbColor rgb="FFE6E6E6"/>
      <rgbColor rgb="FF660066"/>
      <rgbColor rgb="FFFF8080"/>
      <rgbColor rgb="FF0066CC"/>
      <rgbColor rgb="FFDDDDDD"/>
      <rgbColor rgb="FF000080"/>
      <rgbColor rgb="FFFF00FF"/>
      <rgbColor rgb="FFE6E64C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AO6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8" activeCellId="0" sqref="C8"/>
    </sheetView>
  </sheetViews>
  <sheetFormatPr defaultRowHeight="12.85" zeroHeight="false" outlineLevelRow="0" outlineLevelCol="0"/>
  <cols>
    <col collapsed="false" customWidth="true" hidden="false" outlineLevel="0" max="1" min="1" style="1" width="2.77"/>
    <col collapsed="false" customWidth="true" hidden="false" outlineLevel="0" max="2" min="2" style="1" width="41.81"/>
    <col collapsed="false" customWidth="true" hidden="false" outlineLevel="0" max="3" min="3" style="1" width="14.69"/>
    <col collapsed="false" customWidth="false" hidden="false" outlineLevel="0" max="37" min="4" style="1" width="11.52"/>
    <col collapsed="false" customWidth="true" hidden="true" outlineLevel="0" max="38" min="38" style="1" width="23.15"/>
    <col collapsed="false" customWidth="false" hidden="true" outlineLevel="0" max="41" min="39" style="1" width="11.52"/>
    <col collapsed="false" customWidth="false" hidden="false" outlineLevel="0" max="1025" min="42" style="1" width="11.52"/>
  </cols>
  <sheetData>
    <row r="2" customFormat="false" ht="14.15" hidden="false" customHeight="true" outlineLevel="0" collapsed="false">
      <c r="B2" s="2" t="s">
        <v>0</v>
      </c>
      <c r="C2" s="2"/>
    </row>
    <row r="3" customFormat="false" ht="14.15" hidden="false" customHeight="true" outlineLevel="0" collapsed="false">
      <c r="B3" s="2"/>
      <c r="C3" s="2"/>
    </row>
    <row r="4" customFormat="false" ht="14.15" hidden="false" customHeight="true" outlineLevel="0" collapsed="false">
      <c r="B4" s="2"/>
      <c r="C4" s="2"/>
    </row>
    <row r="5" customFormat="false" ht="14.15" hidden="false" customHeight="true" outlineLevel="0" collapsed="false">
      <c r="B5" s="2"/>
      <c r="C5" s="2"/>
    </row>
    <row r="6" customFormat="false" ht="14.15" hidden="false" customHeight="true" outlineLevel="0" collapsed="false">
      <c r="B6" s="2"/>
      <c r="C6" s="2"/>
    </row>
    <row r="7" customFormat="false" ht="14.15" hidden="false" customHeight="true" outlineLevel="0" collapsed="false">
      <c r="B7" s="2"/>
      <c r="C7" s="2"/>
    </row>
    <row r="8" customFormat="false" ht="17" hidden="false" customHeight="true" outlineLevel="0" collapsed="false">
      <c r="B8" s="3" t="s">
        <v>1</v>
      </c>
      <c r="C8" s="4" t="s">
        <v>2</v>
      </c>
    </row>
    <row r="9" customFormat="false" ht="17" hidden="false" customHeight="true" outlineLevel="0" collapsed="false">
      <c r="B9" s="5" t="str">
        <f aca="false">IF(C8="Keruu","- Anna keruulta tulevan liuoksen lämpötila →","- Anna pumpulta lähtevän veden lämpötila →")</f>
        <v>- Anna keruulta tulevan liuoksen lämpötila →</v>
      </c>
      <c r="C9" s="6" t="n">
        <v>3</v>
      </c>
    </row>
    <row r="10" customFormat="false" ht="17" hidden="false" customHeight="true" outlineLevel="0" collapsed="false">
      <c r="B10" s="7" t="str">
        <f aca="false">IF(C8="Keruu","- Anna keruulle lähtevän liuoksen lämpötila →","- Anna pumpulle palaava veden lämpötila →")</f>
        <v>- Anna keruulle lähtevän liuoksen lämpötila →</v>
      </c>
      <c r="C10" s="6" t="n">
        <v>0.1</v>
      </c>
    </row>
    <row r="11" customFormat="false" ht="17" hidden="false" customHeight="true" outlineLevel="0" collapsed="false">
      <c r="B11" s="5" t="str">
        <f aca="false">IF(C8="Keruu","- Pumpun ottama sähköteho, kw → ","- Tämä tieto tarvitaan COP :n laskemiseen →  → ")</f>
        <v>- Pumpun ottama sähköteho, kw → </v>
      </c>
      <c r="C11" s="8" t="n">
        <v>2</v>
      </c>
    </row>
    <row r="12" customFormat="false" ht="17" hidden="false" customHeight="true" outlineLevel="0" collapsed="false">
      <c r="B12" s="5" t="str">
        <f aca="false">IF(C8="Keruu","- Keruun virtausnopeus litraa sekunnissa ","- Lämmönjaon virtausnopeus litraa sekunnissa ")</f>
        <v>- Keruun virtausnopeus litraa sekunnissa </v>
      </c>
      <c r="C12" s="9" t="n">
        <v>0.5</v>
      </c>
    </row>
    <row r="13" customFormat="false" ht="17" hidden="false" customHeight="true" outlineLevel="0" collapsed="false">
      <c r="B13" s="5" t="s">
        <v>3</v>
      </c>
      <c r="C13" s="10" t="n">
        <f aca="false">60*C12</f>
        <v>30</v>
      </c>
    </row>
    <row r="14" customFormat="false" ht="17" hidden="false" customHeight="true" outlineLevel="0" collapsed="false">
      <c r="B14" s="5" t="s">
        <v>4</v>
      </c>
      <c r="C14" s="11" t="n">
        <f aca="false">60*C13</f>
        <v>1800</v>
      </c>
    </row>
    <row r="15" customFormat="false" ht="17" hidden="false" customHeight="true" outlineLevel="0" collapsed="false">
      <c r="B15" s="5" t="s">
        <v>5</v>
      </c>
      <c r="C15" s="12" t="n">
        <f aca="false">C9-C10</f>
        <v>2.9</v>
      </c>
    </row>
    <row r="16" customFormat="false" ht="17" hidden="false" customHeight="true" outlineLevel="0" collapsed="false">
      <c r="B16" s="5" t="str">
        <f aca="false">IF(C8="Keruu","- Maaliuoksen ominaislämpökapasiteetti " ,"Kiertoveden ominaislämpökapasiteetti  (+"&amp;ROUND(C9,0)&amp;" C)")</f>
        <v>- Maaliuoksen ominaislämpökapasiteetti </v>
      </c>
      <c r="C16" s="13" t="n">
        <f aca="false">AN56</f>
        <v>4.096</v>
      </c>
    </row>
    <row r="17" customFormat="false" ht="25.2" hidden="false" customHeight="true" outlineLevel="0" collapsed="false">
      <c r="B17" s="5" t="s">
        <v>6</v>
      </c>
      <c r="C17" s="14" t="n">
        <f aca="false">IF(C8="Keruu",C12*C15*C16+C11,C12*C15*C16)</f>
        <v>7.9392</v>
      </c>
    </row>
    <row r="18" customFormat="false" ht="18" hidden="false" customHeight="true" outlineLevel="0" collapsed="false">
      <c r="B18" s="15" t="str">
        <f aca="false">IF(C18="","","Lämpöpumpun hyötysuhde →" )</f>
        <v/>
      </c>
      <c r="C18" s="15" t="str">
        <f aca="false">=IF(C11&lt;0.1,"",IF(C8="Keruu","",C17/C11))</f>
        <v/>
      </c>
    </row>
    <row r="21" customFormat="false" ht="12.85" hidden="false" customHeight="false" outlineLevel="0" collapsed="false">
      <c r="AL21" s="16"/>
      <c r="AM21" s="16"/>
      <c r="AN21" s="16"/>
      <c r="AO21" s="16"/>
    </row>
    <row r="22" customFormat="false" ht="13.8" hidden="false" customHeight="false" outlineLevel="0" collapsed="false">
      <c r="AL22" s="17" t="s">
        <v>7</v>
      </c>
      <c r="AM22" s="17"/>
      <c r="AN22" s="17"/>
      <c r="AO22" s="18"/>
    </row>
    <row r="23" customFormat="false" ht="13.8" hidden="false" customHeight="false" outlineLevel="0" collapsed="false">
      <c r="AL23" s="19" t="s">
        <v>8</v>
      </c>
      <c r="AM23" s="20" t="s">
        <v>9</v>
      </c>
      <c r="AN23" s="21" t="s">
        <v>10</v>
      </c>
      <c r="AO23" s="18"/>
    </row>
    <row r="24" customFormat="false" ht="13.8" hidden="false" customHeight="false" outlineLevel="0" collapsed="false">
      <c r="AL24" s="19" t="s">
        <v>11</v>
      </c>
      <c r="AM24" s="20" t="s">
        <v>12</v>
      </c>
      <c r="AN24" s="21" t="s">
        <v>13</v>
      </c>
      <c r="AO24" s="18"/>
    </row>
    <row r="25" customFormat="false" ht="12.85" hidden="false" customHeight="false" outlineLevel="0" collapsed="false">
      <c r="AL25" s="22" t="n">
        <v>0</v>
      </c>
      <c r="AM25" s="23" t="n">
        <v>999.84</v>
      </c>
      <c r="AN25" s="24" t="n">
        <v>4.217</v>
      </c>
      <c r="AO25" s="18"/>
    </row>
    <row r="26" customFormat="false" ht="12.85" hidden="false" customHeight="false" outlineLevel="0" collapsed="false">
      <c r="AL26" s="22" t="n">
        <v>1</v>
      </c>
      <c r="AM26" s="23" t="n">
        <v>999.87</v>
      </c>
      <c r="AN26" s="24" t="n">
        <v>4.214</v>
      </c>
      <c r="AO26" s="18"/>
    </row>
    <row r="27" customFormat="false" ht="12.85" hidden="false" customHeight="false" outlineLevel="0" collapsed="false">
      <c r="AL27" s="22" t="n">
        <v>2</v>
      </c>
      <c r="AM27" s="23" t="n">
        <v>999.9</v>
      </c>
      <c r="AN27" s="24" t="n">
        <v>4.211</v>
      </c>
      <c r="AO27" s="18"/>
    </row>
    <row r="28" customFormat="false" ht="12.85" hidden="false" customHeight="false" outlineLevel="0" collapsed="false">
      <c r="AL28" s="22" t="n">
        <v>3</v>
      </c>
      <c r="AM28" s="23" t="n">
        <v>999.97</v>
      </c>
      <c r="AN28" s="24" t="n">
        <v>4.208</v>
      </c>
      <c r="AO28" s="18"/>
    </row>
    <row r="29" customFormat="false" ht="12.85" hidden="false" customHeight="false" outlineLevel="0" collapsed="false">
      <c r="AL29" s="22" t="n">
        <v>4</v>
      </c>
      <c r="AM29" s="23" t="n">
        <v>1000</v>
      </c>
      <c r="AN29" s="24" t="n">
        <v>4.205</v>
      </c>
      <c r="AO29" s="18"/>
    </row>
    <row r="30" customFormat="false" ht="12.85" hidden="false" customHeight="false" outlineLevel="0" collapsed="false">
      <c r="AL30" s="22" t="n">
        <v>5</v>
      </c>
      <c r="AM30" s="23" t="n">
        <v>999.97</v>
      </c>
      <c r="AN30" s="24" t="n">
        <v>4.202</v>
      </c>
      <c r="AO30" s="18"/>
    </row>
    <row r="31" customFormat="false" ht="12.85" hidden="false" customHeight="false" outlineLevel="0" collapsed="false">
      <c r="AL31" s="22" t="n">
        <v>10</v>
      </c>
      <c r="AM31" s="23" t="n">
        <v>999.7</v>
      </c>
      <c r="AN31" s="24" t="n">
        <v>4.192</v>
      </c>
      <c r="AO31" s="18"/>
    </row>
    <row r="32" customFormat="false" ht="12.85" hidden="false" customHeight="false" outlineLevel="0" collapsed="false">
      <c r="AL32" s="22" t="n">
        <v>15</v>
      </c>
      <c r="AM32" s="23" t="n">
        <v>999.1</v>
      </c>
      <c r="AN32" s="24" t="n">
        <v>4.185</v>
      </c>
      <c r="AO32" s="18"/>
    </row>
    <row r="33" customFormat="false" ht="12.85" hidden="false" customHeight="false" outlineLevel="0" collapsed="false">
      <c r="AL33" s="22" t="n">
        <v>20</v>
      </c>
      <c r="AM33" s="23" t="n">
        <v>998.21</v>
      </c>
      <c r="AN33" s="24" t="n">
        <v>4.181</v>
      </c>
      <c r="AO33" s="18"/>
    </row>
    <row r="34" customFormat="false" ht="12.85" hidden="false" customHeight="false" outlineLevel="0" collapsed="false">
      <c r="AL34" s="22" t="n">
        <v>25</v>
      </c>
      <c r="AM34" s="23" t="n">
        <v>997.05</v>
      </c>
      <c r="AN34" s="24" t="n">
        <v>4.179</v>
      </c>
      <c r="AO34" s="18"/>
    </row>
    <row r="35" customFormat="false" ht="12.85" hidden="false" customHeight="false" outlineLevel="0" collapsed="false">
      <c r="AL35" s="22" t="n">
        <v>30</v>
      </c>
      <c r="AM35" s="23" t="n">
        <v>995.65</v>
      </c>
      <c r="AN35" s="24" t="n">
        <v>4.177</v>
      </c>
      <c r="AO35" s="18"/>
    </row>
    <row r="36" customFormat="false" ht="12.85" hidden="false" customHeight="false" outlineLevel="0" collapsed="false">
      <c r="AL36" s="22" t="n">
        <v>35</v>
      </c>
      <c r="AM36" s="23" t="n">
        <v>994.03</v>
      </c>
      <c r="AN36" s="24" t="n">
        <v>4.177</v>
      </c>
      <c r="AO36" s="18"/>
    </row>
    <row r="37" customFormat="false" ht="12.85" hidden="false" customHeight="false" outlineLevel="0" collapsed="false">
      <c r="AL37" s="22" t="n">
        <v>40</v>
      </c>
      <c r="AM37" s="23" t="n">
        <v>992.22</v>
      </c>
      <c r="AN37" s="24" t="n">
        <v>4.177</v>
      </c>
      <c r="AO37" s="18"/>
    </row>
    <row r="38" customFormat="false" ht="12.85" hidden="false" customHeight="false" outlineLevel="0" collapsed="false">
      <c r="AL38" s="22" t="n">
        <v>45</v>
      </c>
      <c r="AM38" s="23" t="n">
        <v>990.21</v>
      </c>
      <c r="AN38" s="24" t="n">
        <v>4.178</v>
      </c>
      <c r="AO38" s="18"/>
    </row>
    <row r="39" customFormat="false" ht="12.85" hidden="false" customHeight="false" outlineLevel="0" collapsed="false">
      <c r="AL39" s="22" t="n">
        <v>50</v>
      </c>
      <c r="AM39" s="23" t="n">
        <v>988.04</v>
      </c>
      <c r="AN39" s="24" t="n">
        <v>4.18</v>
      </c>
      <c r="AO39" s="18"/>
    </row>
    <row r="40" customFormat="false" ht="12.85" hidden="false" customHeight="false" outlineLevel="0" collapsed="false">
      <c r="AL40" s="22" t="n">
        <v>55</v>
      </c>
      <c r="AM40" s="23" t="n">
        <v>985.69</v>
      </c>
      <c r="AN40" s="24" t="n">
        <v>4.182</v>
      </c>
      <c r="AO40" s="18"/>
    </row>
    <row r="41" customFormat="false" ht="12.85" hidden="false" customHeight="false" outlineLevel="0" collapsed="false">
      <c r="AL41" s="22" t="n">
        <v>60</v>
      </c>
      <c r="AM41" s="23" t="n">
        <v>983.2</v>
      </c>
      <c r="AN41" s="24" t="n">
        <v>4.184</v>
      </c>
      <c r="AO41" s="18"/>
    </row>
    <row r="42" customFormat="false" ht="12.85" hidden="false" customHeight="false" outlineLevel="0" collapsed="false">
      <c r="AL42" s="22" t="n">
        <v>65</v>
      </c>
      <c r="AM42" s="23" t="n">
        <v>980.55</v>
      </c>
      <c r="AN42" s="24" t="n">
        <v>4.187</v>
      </c>
      <c r="AO42" s="18"/>
    </row>
    <row r="43" customFormat="false" ht="12.85" hidden="false" customHeight="false" outlineLevel="0" collapsed="false">
      <c r="AL43" s="22" t="n">
        <v>70</v>
      </c>
      <c r="AM43" s="23" t="n">
        <v>977.77</v>
      </c>
      <c r="AN43" s="24" t="n">
        <v>4.19</v>
      </c>
      <c r="AO43" s="18"/>
    </row>
    <row r="44" customFormat="false" ht="12.85" hidden="false" customHeight="false" outlineLevel="0" collapsed="false">
      <c r="AL44" s="22" t="n">
        <v>75</v>
      </c>
      <c r="AM44" s="23" t="n">
        <v>974.84</v>
      </c>
      <c r="AN44" s="24" t="n">
        <v>4.193</v>
      </c>
      <c r="AO44" s="18"/>
    </row>
    <row r="45" customFormat="false" ht="12.85" hidden="false" customHeight="false" outlineLevel="0" collapsed="false">
      <c r="AL45" s="22" t="n">
        <v>80</v>
      </c>
      <c r="AM45" s="23" t="n">
        <v>971.79</v>
      </c>
      <c r="AN45" s="24" t="n">
        <v>4.197</v>
      </c>
      <c r="AO45" s="18"/>
    </row>
    <row r="46" customFormat="false" ht="12.85" hidden="false" customHeight="false" outlineLevel="0" collapsed="false">
      <c r="AL46" s="22" t="n">
        <v>85</v>
      </c>
      <c r="AM46" s="23" t="n">
        <v>968.61</v>
      </c>
      <c r="AN46" s="24" t="n">
        <v>4.201</v>
      </c>
      <c r="AO46" s="18"/>
    </row>
    <row r="47" customFormat="false" ht="12.85" hidden="false" customHeight="false" outlineLevel="0" collapsed="false">
      <c r="AL47" s="22" t="n">
        <v>90</v>
      </c>
      <c r="AM47" s="23" t="n">
        <v>965.31</v>
      </c>
      <c r="AN47" s="24" t="n">
        <v>4.206</v>
      </c>
      <c r="AO47" s="18"/>
    </row>
    <row r="48" customFormat="false" ht="12.85" hidden="false" customHeight="false" outlineLevel="0" collapsed="false">
      <c r="AL48" s="22" t="n">
        <v>95</v>
      </c>
      <c r="AM48" s="23" t="n">
        <v>961.89</v>
      </c>
      <c r="AN48" s="24" t="n">
        <v>4.211</v>
      </c>
      <c r="AO48" s="18"/>
    </row>
    <row r="49" customFormat="false" ht="12.85" hidden="false" customHeight="false" outlineLevel="0" collapsed="false">
      <c r="AL49" s="22" t="n">
        <v>100</v>
      </c>
      <c r="AM49" s="23" t="n">
        <v>958.41</v>
      </c>
      <c r="AN49" s="24" t="n">
        <v>4.216</v>
      </c>
      <c r="AO49" s="18"/>
    </row>
    <row r="50" customFormat="false" ht="12.85" hidden="false" customHeight="false" outlineLevel="0" collapsed="false">
      <c r="AL50" s="22" t="n">
        <v>105</v>
      </c>
      <c r="AM50" s="23" t="n">
        <v>954.67</v>
      </c>
      <c r="AN50" s="24" t="n">
        <v>4.223</v>
      </c>
      <c r="AO50" s="18"/>
    </row>
    <row r="51" customFormat="false" ht="12.85" hidden="false" customHeight="false" outlineLevel="0" collapsed="false">
      <c r="AL51" s="22" t="n">
        <v>110</v>
      </c>
      <c r="AM51" s="23" t="n">
        <v>950.85</v>
      </c>
      <c r="AN51" s="24" t="n">
        <v>4.23</v>
      </c>
      <c r="AO51" s="18"/>
    </row>
    <row r="52" customFormat="false" ht="12.85" hidden="false" customHeight="false" outlineLevel="0" collapsed="false">
      <c r="AL52" s="22" t="n">
        <v>115</v>
      </c>
      <c r="AM52" s="23" t="n">
        <v>946.95</v>
      </c>
      <c r="AN52" s="24" t="n">
        <v>4.237</v>
      </c>
      <c r="AO52" s="18"/>
    </row>
    <row r="53" customFormat="false" ht="12.85" hidden="false" customHeight="false" outlineLevel="0" collapsed="false">
      <c r="AL53" s="22" t="n">
        <v>120</v>
      </c>
      <c r="AM53" s="25" t="n">
        <v>942.9</v>
      </c>
      <c r="AN53" s="26" t="n">
        <v>4.245</v>
      </c>
      <c r="AO53" s="18"/>
    </row>
    <row r="54" customFormat="false" ht="12.85" hidden="false" customHeight="false" outlineLevel="0" collapsed="false">
      <c r="AL54" s="27" t="s">
        <v>2</v>
      </c>
      <c r="AM54" s="28"/>
      <c r="AN54" s="29" t="n">
        <v>4.096</v>
      </c>
      <c r="AO54" s="18"/>
    </row>
    <row r="55" customFormat="false" ht="12.85" hidden="false" customHeight="false" outlineLevel="0" collapsed="false">
      <c r="AL55" s="18" t="str">
        <f aca="false">C8</f>
        <v>Keruu</v>
      </c>
      <c r="AM55" s="30" t="n">
        <f aca="false">C9</f>
        <v>3</v>
      </c>
      <c r="AN55" s="31" t="n">
        <f aca="false">VLOOKUP(C9,AL25:AN54,3)</f>
        <v>4.208</v>
      </c>
      <c r="AO55" s="18"/>
    </row>
    <row r="56" customFormat="false" ht="12.85" hidden="false" customHeight="false" outlineLevel="0" collapsed="false">
      <c r="AL56" s="18" t="str">
        <f aca="false">C8</f>
        <v>Keruu</v>
      </c>
      <c r="AM56" s="25"/>
      <c r="AN56" s="32" t="n">
        <f aca="false">IF(AL56="Keruu",AN54,AN55)</f>
        <v>4.096</v>
      </c>
      <c r="AO56" s="18"/>
    </row>
    <row r="57" customFormat="false" ht="12.85" hidden="false" customHeight="false" outlineLevel="0" collapsed="false">
      <c r="AL57" s="18"/>
      <c r="AM57" s="25"/>
      <c r="AN57" s="25"/>
      <c r="AO57" s="25"/>
    </row>
    <row r="58" customFormat="false" ht="12.85" hidden="false" customHeight="false" outlineLevel="0" collapsed="false">
      <c r="AL58" s="33" t="s">
        <v>14</v>
      </c>
      <c r="AM58" s="34" t="n">
        <v>3600</v>
      </c>
      <c r="AN58" s="35" t="s">
        <v>15</v>
      </c>
      <c r="AO58" s="35"/>
    </row>
    <row r="59" customFormat="false" ht="12.85" hidden="false" customHeight="false" outlineLevel="0" collapsed="false">
      <c r="AL59" s="36" t="s">
        <v>16</v>
      </c>
      <c r="AM59" s="18" t="n">
        <v>60</v>
      </c>
      <c r="AN59" s="37" t="s">
        <v>17</v>
      </c>
      <c r="AO59" s="37"/>
    </row>
    <row r="60" customFormat="false" ht="12.85" hidden="false" customHeight="false" outlineLevel="0" collapsed="false">
      <c r="AL60" s="36" t="s">
        <v>18</v>
      </c>
      <c r="AM60" s="18" t="n">
        <v>1</v>
      </c>
      <c r="AN60" s="37" t="s">
        <v>19</v>
      </c>
      <c r="AO60" s="37"/>
    </row>
    <row r="61" customFormat="false" ht="12.85" hidden="false" customHeight="false" outlineLevel="0" collapsed="false">
      <c r="AL61" s="38" t="s">
        <v>20</v>
      </c>
      <c r="AM61" s="39" t="n">
        <v>3.6</v>
      </c>
      <c r="AN61" s="40" t="s">
        <v>21</v>
      </c>
      <c r="AO61" s="40"/>
    </row>
  </sheetData>
  <sheetProtection sheet="true" password="8a71" objects="true" scenarios="true" selectLockedCells="true"/>
  <mergeCells count="6">
    <mergeCell ref="B2:C7"/>
    <mergeCell ref="AL22:AN22"/>
    <mergeCell ref="AN58:AO58"/>
    <mergeCell ref="AN59:AO59"/>
    <mergeCell ref="AN60:AO60"/>
    <mergeCell ref="AN61:AO61"/>
  </mergeCells>
  <dataValidations count="2">
    <dataValidation allowBlank="false" operator="equal" showDropDown="false" showErrorMessage="true" showInputMessage="false" sqref="C8" type="list">
      <formula1>"Lämmönjako,Keruu"</formula1>
      <formula2>0</formula2>
    </dataValidation>
    <dataValidation allowBlank="true" operator="equal" showDropDown="false" showErrorMessage="true" showInputMessage="false" sqref="C11" type="none">
      <formula1>0</formula1>
      <formula2>0</formula2>
    </dataValidation>
  </dataValidations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</TotalTime>
  <Application>LibreOffice/5.4.2.2$Linux_X86_64 LibreOffice_project/40m0$Build-2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2018-01-24T09:34:25Z</dcterms:created>
  <dc:creator>Paavo Ingalsuo</dc:creator>
  <dc:description/>
  <dc:language>fi-FI</dc:language>
  <cp:lastModifiedBy>Paavo Ingalsuo</cp:lastModifiedBy>
  <dcterms:modified xsi:type="dcterms:W3CDTF">2018-01-24T14:40:25Z</dcterms:modified>
  <cp:revision>15</cp:revision>
  <dc:subject/>
  <dc:title/>
</cp:coreProperties>
</file>