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25860" windowHeight="13488" activeTab="1"/>
  </bookViews>
  <sheets>
    <sheet name="Kaavio1" sheetId="4" r:id="rId1"/>
    <sheet name="Taul1" sheetId="1" r:id="rId2"/>
    <sheet name="Taul2" sheetId="2" r:id="rId3"/>
    <sheet name="Taul3" sheetId="3" r:id="rId4"/>
  </sheets>
  <calcPr calcId="145621"/>
</workbook>
</file>

<file path=xl/calcChain.xml><?xml version="1.0" encoding="utf-8"?>
<calcChain xmlns="http://schemas.openxmlformats.org/spreadsheetml/2006/main">
  <c r="D10" i="1" l="1"/>
  <c r="A9" i="1" l="1"/>
  <c r="A10" i="1"/>
  <c r="A11" i="1"/>
  <c r="A12" i="1"/>
  <c r="A13" i="1"/>
  <c r="A14" i="1"/>
  <c r="A15" i="1"/>
  <c r="A16" i="1"/>
  <c r="A17" i="1"/>
  <c r="A18" i="1"/>
  <c r="A19" i="1"/>
  <c r="A8" i="1"/>
  <c r="B9" i="1"/>
  <c r="B10" i="1"/>
  <c r="B11" i="1"/>
  <c r="B12" i="1"/>
  <c r="B13" i="1"/>
  <c r="B14" i="1"/>
  <c r="B15" i="1"/>
  <c r="B16" i="1"/>
  <c r="B17" i="1"/>
  <c r="B18" i="1"/>
  <c r="B19" i="1"/>
  <c r="B8" i="1"/>
  <c r="O9" i="1"/>
  <c r="O10" i="1"/>
  <c r="O11" i="1"/>
  <c r="O12" i="1"/>
  <c r="O13" i="1"/>
  <c r="O14" i="1"/>
  <c r="O15" i="1"/>
  <c r="O16" i="1"/>
  <c r="O17" i="1"/>
  <c r="O18" i="1"/>
  <c r="O19" i="1"/>
  <c r="O8" i="1"/>
  <c r="E21" i="1"/>
  <c r="F21" i="1"/>
  <c r="G21" i="1"/>
  <c r="I21" i="1"/>
  <c r="M21" i="1"/>
  <c r="N21" i="1"/>
  <c r="D21" i="1"/>
  <c r="H8" i="1"/>
  <c r="H9" i="1"/>
  <c r="L9" i="1" s="1"/>
  <c r="H10" i="1"/>
  <c r="L10" i="1" s="1"/>
  <c r="P10" i="1" s="1"/>
  <c r="H11" i="1"/>
  <c r="J11" i="1" s="1"/>
  <c r="H12" i="1"/>
  <c r="J12" i="1" s="1"/>
  <c r="H13" i="1"/>
  <c r="L13" i="1" s="1"/>
  <c r="P13" i="1" s="1"/>
  <c r="H14" i="1"/>
  <c r="L14" i="1" s="1"/>
  <c r="P14" i="1" s="1"/>
  <c r="H15" i="1"/>
  <c r="L15" i="1" s="1"/>
  <c r="H16" i="1"/>
  <c r="L16" i="1" s="1"/>
  <c r="H17" i="1"/>
  <c r="L17" i="1" s="1"/>
  <c r="P17" i="1" s="1"/>
  <c r="H18" i="1"/>
  <c r="J18" i="1" s="1"/>
  <c r="H19" i="1"/>
  <c r="L19" i="1" s="1"/>
  <c r="P16" i="1" l="1"/>
  <c r="L12" i="1"/>
  <c r="P12" i="1" s="1"/>
  <c r="P9" i="1"/>
  <c r="P19" i="1"/>
  <c r="P15" i="1"/>
  <c r="O21" i="1"/>
  <c r="J16" i="1"/>
  <c r="L18" i="1"/>
  <c r="P18" i="1" s="1"/>
  <c r="L11" i="1"/>
  <c r="P11" i="1" s="1"/>
  <c r="J19" i="1"/>
  <c r="J15" i="1"/>
  <c r="J10" i="1"/>
  <c r="H21" i="1"/>
  <c r="J14" i="1"/>
  <c r="J8" i="1"/>
  <c r="L8" i="1"/>
  <c r="P8" i="1" s="1"/>
  <c r="P21" i="1" s="1"/>
  <c r="J17" i="1"/>
  <c r="J13" i="1"/>
  <c r="J9" i="1"/>
  <c r="J21" i="1" l="1"/>
  <c r="L21" i="1"/>
</calcChain>
</file>

<file path=xl/sharedStrings.xml><?xml version="1.0" encoding="utf-8"?>
<sst xmlns="http://schemas.openxmlformats.org/spreadsheetml/2006/main" count="38" uniqueCount="27">
  <si>
    <t>Dt Lauhd</t>
  </si>
  <si>
    <t>LJ_meno</t>
  </si>
  <si>
    <t>LJ_paluu</t>
  </si>
  <si>
    <t>F</t>
  </si>
  <si>
    <t>P_anto</t>
  </si>
  <si>
    <t>P_otto</t>
  </si>
  <si>
    <t>COP</t>
  </si>
  <si>
    <t>P_kaivo</t>
  </si>
  <si>
    <t>Keruulta</t>
  </si>
  <si>
    <t>Dt</t>
  </si>
  <si>
    <t>Keruulle</t>
  </si>
  <si>
    <t>C</t>
  </si>
  <si>
    <t>l/s</t>
  </si>
  <si>
    <t>kW</t>
  </si>
  <si>
    <t>klo</t>
  </si>
  <si>
    <t>Erotus</t>
  </si>
  <si>
    <t>2,83%</t>
  </si>
  <si>
    <t>Min</t>
  </si>
  <si>
    <t>.</t>
  </si>
  <si>
    <t>Dt Lauh-kaivo</t>
  </si>
  <si>
    <t>Mustat</t>
  </si>
  <si>
    <t>Mitattuja arvoja</t>
  </si>
  <si>
    <t xml:space="preserve">Siniset </t>
  </si>
  <si>
    <t>Laskettuja arvoja</t>
  </si>
  <si>
    <t>Punaiset</t>
  </si>
  <si>
    <t>Arvattuja arvoja (Peki)</t>
  </si>
  <si>
    <t>Aika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</si>
</sst>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0"/>
    <numFmt numFmtId="166" formatCode="0.000"/>
    <numFmt numFmtId="167" formatCode="h:mm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4" fontId="0" fillId="0" borderId="0" xfId="0" applyNumberFormat="1"/>
    <xf numFmtId="166" fontId="0" fillId="0" borderId="0" xfId="0" applyNumberFormat="1"/>
    <xf numFmtId="2" fontId="0" fillId="0" borderId="0" xfId="0" applyNumberFormat="1"/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20" fontId="4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166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2" fontId="4" fillId="0" borderId="0" xfId="0" applyNumberFormat="1" applyFont="1"/>
    <xf numFmtId="166" fontId="2" fillId="0" borderId="0" xfId="0" quotePrefix="1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165" fontId="1" fillId="0" borderId="0" xfId="0" applyNumberFormat="1" applyFont="1" applyAlignment="1">
      <alignment horizontal="center" wrapText="1"/>
    </xf>
    <xf numFmtId="2" fontId="1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 wrapText="1"/>
    </xf>
    <xf numFmtId="2" fontId="11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2" fontId="0" fillId="0" borderId="0" xfId="0" applyNumberFormat="1" applyAlignment="1">
      <alignment horizontal="left"/>
    </xf>
    <xf numFmtId="2" fontId="2" fillId="0" borderId="0" xfId="0" applyNumberFormat="1" applyFont="1" applyAlignment="1">
      <alignment horizontal="left"/>
    </xf>
    <xf numFmtId="164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left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062715454603437E-2"/>
          <c:y val="0.13275921279538117"/>
          <c:w val="0.90612276889927257"/>
          <c:h val="0.82987712449922213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Taul1!$H$5</c:f>
              <c:strCache>
                <c:ptCount val="1"/>
                <c:pt idx="0">
                  <c:v>P_anto</c:v>
                </c:pt>
              </c:strCache>
            </c:strRef>
          </c:tx>
          <c:trendline>
            <c:trendlineType val="poly"/>
            <c:order val="2"/>
            <c:forward val="0.5"/>
            <c:backward val="0.5"/>
            <c:dispRSqr val="0"/>
            <c:dispEq val="0"/>
          </c:trendline>
          <c:xVal>
            <c:strRef>
              <c:f>Taul1!$A$6:$A$18</c:f>
              <c:strCache>
                <c:ptCount val="13"/>
                <c:pt idx="0">
                  <c:v>C</c:v>
                </c:pt>
                <c:pt idx="2">
                  <c:v>33,0</c:v>
                </c:pt>
                <c:pt idx="3">
                  <c:v>33,9</c:v>
                </c:pt>
                <c:pt idx="4">
                  <c:v>34,8</c:v>
                </c:pt>
                <c:pt idx="5">
                  <c:v>35,5</c:v>
                </c:pt>
                <c:pt idx="6">
                  <c:v>36,0</c:v>
                </c:pt>
                <c:pt idx="7">
                  <c:v>36,5</c:v>
                </c:pt>
                <c:pt idx="8">
                  <c:v>36,8</c:v>
                </c:pt>
                <c:pt idx="9">
                  <c:v>37,1</c:v>
                </c:pt>
                <c:pt idx="10">
                  <c:v>37,3</c:v>
                </c:pt>
                <c:pt idx="11">
                  <c:v>37,6</c:v>
                </c:pt>
                <c:pt idx="12">
                  <c:v>37,8</c:v>
                </c:pt>
              </c:strCache>
            </c:strRef>
          </c:xVal>
          <c:yVal>
            <c:numRef>
              <c:f>Taul1!$H$6:$H$18</c:f>
              <c:numCache>
                <c:formatCode>0.00</c:formatCode>
                <c:ptCount val="13"/>
                <c:pt idx="0">
                  <c:v>0</c:v>
                </c:pt>
                <c:pt idx="2">
                  <c:v>7.6440000000000001</c:v>
                </c:pt>
                <c:pt idx="3">
                  <c:v>7.3079999999999998</c:v>
                </c:pt>
                <c:pt idx="4">
                  <c:v>7.1399999999999979</c:v>
                </c:pt>
                <c:pt idx="5">
                  <c:v>7.0560000000000009</c:v>
                </c:pt>
                <c:pt idx="6">
                  <c:v>6.8040000000000003</c:v>
                </c:pt>
                <c:pt idx="7">
                  <c:v>6.7200000000000006</c:v>
                </c:pt>
                <c:pt idx="8">
                  <c:v>6.636000000000001</c:v>
                </c:pt>
                <c:pt idx="9">
                  <c:v>6.636000000000001</c:v>
                </c:pt>
                <c:pt idx="10">
                  <c:v>6.636000000000001</c:v>
                </c:pt>
                <c:pt idx="11">
                  <c:v>6.636000000000001</c:v>
                </c:pt>
                <c:pt idx="12">
                  <c:v>6.636000000000001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Taul1!$I$5</c:f>
              <c:strCache>
                <c:ptCount val="1"/>
                <c:pt idx="0">
                  <c:v>P_otto</c:v>
                </c:pt>
              </c:strCache>
            </c:strRef>
          </c:tx>
          <c:trendline>
            <c:trendlineType val="poly"/>
            <c:order val="2"/>
            <c:dispRSqr val="0"/>
            <c:dispEq val="0"/>
          </c:trendline>
          <c:xVal>
            <c:strRef>
              <c:f>Taul1!$A$6:$A$18</c:f>
              <c:strCache>
                <c:ptCount val="13"/>
                <c:pt idx="0">
                  <c:v>C</c:v>
                </c:pt>
                <c:pt idx="2">
                  <c:v>33,0</c:v>
                </c:pt>
                <c:pt idx="3">
                  <c:v>33,9</c:v>
                </c:pt>
                <c:pt idx="4">
                  <c:v>34,8</c:v>
                </c:pt>
                <c:pt idx="5">
                  <c:v>35,5</c:v>
                </c:pt>
                <c:pt idx="6">
                  <c:v>36,0</c:v>
                </c:pt>
                <c:pt idx="7">
                  <c:v>36,5</c:v>
                </c:pt>
                <c:pt idx="8">
                  <c:v>36,8</c:v>
                </c:pt>
                <c:pt idx="9">
                  <c:v>37,1</c:v>
                </c:pt>
                <c:pt idx="10">
                  <c:v>37,3</c:v>
                </c:pt>
                <c:pt idx="11">
                  <c:v>37,6</c:v>
                </c:pt>
                <c:pt idx="12">
                  <c:v>37,8</c:v>
                </c:pt>
              </c:strCache>
            </c:strRef>
          </c:xVal>
          <c:yVal>
            <c:numRef>
              <c:f>Taul1!$I$6:$I$18</c:f>
              <c:numCache>
                <c:formatCode>0.000</c:formatCode>
                <c:ptCount val="13"/>
                <c:pt idx="0">
                  <c:v>0</c:v>
                </c:pt>
                <c:pt idx="2">
                  <c:v>2.1749999999999998</c:v>
                </c:pt>
                <c:pt idx="3">
                  <c:v>2.1779999999999999</c:v>
                </c:pt>
                <c:pt idx="4">
                  <c:v>2.1709999999999998</c:v>
                </c:pt>
                <c:pt idx="5">
                  <c:v>2.1440000000000001</c:v>
                </c:pt>
                <c:pt idx="6">
                  <c:v>2.1480000000000001</c:v>
                </c:pt>
                <c:pt idx="7">
                  <c:v>2.1259999999999999</c:v>
                </c:pt>
                <c:pt idx="8">
                  <c:v>2.149</c:v>
                </c:pt>
                <c:pt idx="9">
                  <c:v>2.1680000000000001</c:v>
                </c:pt>
                <c:pt idx="10">
                  <c:v>2.13</c:v>
                </c:pt>
                <c:pt idx="11">
                  <c:v>2.1429999999999998</c:v>
                </c:pt>
                <c:pt idx="12">
                  <c:v>2.1230000000000002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Taul1!$J$5</c:f>
              <c:strCache>
                <c:ptCount val="1"/>
                <c:pt idx="0">
                  <c:v>COP</c:v>
                </c:pt>
              </c:strCache>
            </c:strRef>
          </c:tx>
          <c:trendline>
            <c:trendlineType val="poly"/>
            <c:order val="2"/>
            <c:dispRSqr val="0"/>
            <c:dispEq val="0"/>
          </c:trendline>
          <c:xVal>
            <c:strRef>
              <c:f>Taul1!$A$6:$A$18</c:f>
              <c:strCache>
                <c:ptCount val="13"/>
                <c:pt idx="0">
                  <c:v>C</c:v>
                </c:pt>
                <c:pt idx="2">
                  <c:v>33,0</c:v>
                </c:pt>
                <c:pt idx="3">
                  <c:v>33,9</c:v>
                </c:pt>
                <c:pt idx="4">
                  <c:v>34,8</c:v>
                </c:pt>
                <c:pt idx="5">
                  <c:v>35,5</c:v>
                </c:pt>
                <c:pt idx="6">
                  <c:v>36,0</c:v>
                </c:pt>
                <c:pt idx="7">
                  <c:v>36,5</c:v>
                </c:pt>
                <c:pt idx="8">
                  <c:v>36,8</c:v>
                </c:pt>
                <c:pt idx="9">
                  <c:v>37,1</c:v>
                </c:pt>
                <c:pt idx="10">
                  <c:v>37,3</c:v>
                </c:pt>
                <c:pt idx="11">
                  <c:v>37,6</c:v>
                </c:pt>
                <c:pt idx="12">
                  <c:v>37,8</c:v>
                </c:pt>
              </c:strCache>
            </c:strRef>
          </c:xVal>
          <c:yVal>
            <c:numRef>
              <c:f>Taul1!$J$6:$J$18</c:f>
              <c:numCache>
                <c:formatCode>0.000</c:formatCode>
                <c:ptCount val="13"/>
                <c:pt idx="0">
                  <c:v>0</c:v>
                </c:pt>
                <c:pt idx="2">
                  <c:v>3.5144827586206899</c:v>
                </c:pt>
                <c:pt idx="3">
                  <c:v>3.3553719008264462</c:v>
                </c:pt>
                <c:pt idx="4">
                  <c:v>3.2888070013818509</c:v>
                </c:pt>
                <c:pt idx="5">
                  <c:v>3.2910447761194033</c:v>
                </c:pt>
                <c:pt idx="6">
                  <c:v>3.1675977653631282</c:v>
                </c:pt>
                <c:pt idx="7">
                  <c:v>3.1608654750705556</c:v>
                </c:pt>
                <c:pt idx="8">
                  <c:v>3.0879478827361568</c:v>
                </c:pt>
                <c:pt idx="9">
                  <c:v>3.060885608856089</c:v>
                </c:pt>
                <c:pt idx="10">
                  <c:v>3.1154929577464796</c:v>
                </c:pt>
                <c:pt idx="11">
                  <c:v>3.0965935604293056</c:v>
                </c:pt>
                <c:pt idx="12">
                  <c:v>3.1257654262835612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460608"/>
        <c:axId val="95211520"/>
      </c:scatterChart>
      <c:valAx>
        <c:axId val="77460608"/>
        <c:scaling>
          <c:orientation val="minMax"/>
          <c:max val="40"/>
          <c:min val="30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5211520"/>
        <c:crosses val="autoZero"/>
        <c:crossBetween val="midCat"/>
      </c:valAx>
      <c:valAx>
        <c:axId val="9521152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7746060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40064985887485138"/>
          <c:y val="0.34373205291973974"/>
          <c:w val="0.12121395052887243"/>
          <c:h val="7.4938196781794836E-2"/>
        </c:manualLayout>
      </c:layout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813363073205593E-2"/>
          <c:y val="0.10332085682272173"/>
          <c:w val="0.66742714852951068"/>
          <c:h val="0.82691681083724189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Taul1!$H$5:$H$6</c:f>
              <c:strCache>
                <c:ptCount val="1"/>
                <c:pt idx="0">
                  <c:v>P_anto kW</c:v>
                </c:pt>
              </c:strCache>
            </c:strRef>
          </c:tx>
          <c:spPr>
            <a:ln w="22225"/>
          </c:spPr>
          <c:marker>
            <c:symbol val="diamond"/>
            <c:size val="6"/>
            <c:spPr>
              <a:noFill/>
              <a:ln w="15875"/>
            </c:spPr>
          </c:marker>
          <c:trendline>
            <c:spPr>
              <a:ln w="22225"/>
            </c:spPr>
            <c:trendlineType val="poly"/>
            <c:order val="2"/>
            <c:forward val="0.5"/>
            <c:backward val="0.5"/>
            <c:dispRSqr val="0"/>
            <c:dispEq val="0"/>
          </c:trendline>
          <c:xVal>
            <c:numRef>
              <c:f>Taul1!$A$7:$A$18</c:f>
              <c:numCache>
                <c:formatCode>0.0</c:formatCode>
                <c:ptCount val="12"/>
                <c:pt idx="1">
                  <c:v>33</c:v>
                </c:pt>
                <c:pt idx="2">
                  <c:v>33.9</c:v>
                </c:pt>
                <c:pt idx="3">
                  <c:v>34.799999999999997</c:v>
                </c:pt>
                <c:pt idx="4">
                  <c:v>35.5</c:v>
                </c:pt>
                <c:pt idx="5">
                  <c:v>36</c:v>
                </c:pt>
                <c:pt idx="6">
                  <c:v>36.5</c:v>
                </c:pt>
                <c:pt idx="7">
                  <c:v>36.799999999999997</c:v>
                </c:pt>
                <c:pt idx="8">
                  <c:v>37.1</c:v>
                </c:pt>
                <c:pt idx="9">
                  <c:v>37.299999999999997</c:v>
                </c:pt>
                <c:pt idx="10">
                  <c:v>37.6</c:v>
                </c:pt>
                <c:pt idx="11">
                  <c:v>37.799999999999997</c:v>
                </c:pt>
              </c:numCache>
            </c:numRef>
          </c:xVal>
          <c:yVal>
            <c:numRef>
              <c:f>Taul1!$H$7:$H$18</c:f>
              <c:numCache>
                <c:formatCode>0.00</c:formatCode>
                <c:ptCount val="12"/>
                <c:pt idx="1">
                  <c:v>7.6440000000000001</c:v>
                </c:pt>
                <c:pt idx="2">
                  <c:v>7.3079999999999998</c:v>
                </c:pt>
                <c:pt idx="3">
                  <c:v>7.1399999999999979</c:v>
                </c:pt>
                <c:pt idx="4">
                  <c:v>7.0560000000000009</c:v>
                </c:pt>
                <c:pt idx="5">
                  <c:v>6.8040000000000003</c:v>
                </c:pt>
                <c:pt idx="6">
                  <c:v>6.7200000000000006</c:v>
                </c:pt>
                <c:pt idx="7">
                  <c:v>6.636000000000001</c:v>
                </c:pt>
                <c:pt idx="8">
                  <c:v>6.636000000000001</c:v>
                </c:pt>
                <c:pt idx="9">
                  <c:v>6.636000000000001</c:v>
                </c:pt>
                <c:pt idx="10">
                  <c:v>6.636000000000001</c:v>
                </c:pt>
                <c:pt idx="11">
                  <c:v>6.636000000000001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Taul1!$I$5:$I$6</c:f>
              <c:strCache>
                <c:ptCount val="1"/>
                <c:pt idx="0">
                  <c:v>P_otto kW</c:v>
                </c:pt>
              </c:strCache>
            </c:strRef>
          </c:tx>
          <c:spPr>
            <a:ln w="22225"/>
          </c:spPr>
          <c:marker>
            <c:symbol val="circle"/>
            <c:size val="5"/>
            <c:spPr>
              <a:noFill/>
              <a:ln w="19050"/>
            </c:spPr>
          </c:marker>
          <c:trendline>
            <c:spPr>
              <a:ln w="22225"/>
            </c:spPr>
            <c:trendlineType val="poly"/>
            <c:order val="2"/>
            <c:forward val="0.5"/>
            <c:backward val="0.5"/>
            <c:dispRSqr val="0"/>
            <c:dispEq val="0"/>
          </c:trendline>
          <c:xVal>
            <c:numRef>
              <c:f>Taul1!$A$7:$A$18</c:f>
              <c:numCache>
                <c:formatCode>0.0</c:formatCode>
                <c:ptCount val="12"/>
                <c:pt idx="1">
                  <c:v>33</c:v>
                </c:pt>
                <c:pt idx="2">
                  <c:v>33.9</c:v>
                </c:pt>
                <c:pt idx="3">
                  <c:v>34.799999999999997</c:v>
                </c:pt>
                <c:pt idx="4">
                  <c:v>35.5</c:v>
                </c:pt>
                <c:pt idx="5">
                  <c:v>36</c:v>
                </c:pt>
                <c:pt idx="6">
                  <c:v>36.5</c:v>
                </c:pt>
                <c:pt idx="7">
                  <c:v>36.799999999999997</c:v>
                </c:pt>
                <c:pt idx="8">
                  <c:v>37.1</c:v>
                </c:pt>
                <c:pt idx="9">
                  <c:v>37.299999999999997</c:v>
                </c:pt>
                <c:pt idx="10">
                  <c:v>37.6</c:v>
                </c:pt>
                <c:pt idx="11">
                  <c:v>37.799999999999997</c:v>
                </c:pt>
              </c:numCache>
            </c:numRef>
          </c:xVal>
          <c:yVal>
            <c:numRef>
              <c:f>Taul1!$I$7:$I$18</c:f>
              <c:numCache>
                <c:formatCode>0.000</c:formatCode>
                <c:ptCount val="12"/>
                <c:pt idx="1">
                  <c:v>2.1749999999999998</c:v>
                </c:pt>
                <c:pt idx="2">
                  <c:v>2.1779999999999999</c:v>
                </c:pt>
                <c:pt idx="3">
                  <c:v>2.1709999999999998</c:v>
                </c:pt>
                <c:pt idx="4">
                  <c:v>2.1440000000000001</c:v>
                </c:pt>
                <c:pt idx="5">
                  <c:v>2.1480000000000001</c:v>
                </c:pt>
                <c:pt idx="6">
                  <c:v>2.1259999999999999</c:v>
                </c:pt>
                <c:pt idx="7">
                  <c:v>2.149</c:v>
                </c:pt>
                <c:pt idx="8">
                  <c:v>2.1680000000000001</c:v>
                </c:pt>
                <c:pt idx="9">
                  <c:v>2.13</c:v>
                </c:pt>
                <c:pt idx="10">
                  <c:v>2.1429999999999998</c:v>
                </c:pt>
                <c:pt idx="11">
                  <c:v>2.1230000000000002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Taul1!$J$5:$J$6</c:f>
              <c:strCache>
                <c:ptCount val="1"/>
                <c:pt idx="0">
                  <c:v>COP .</c:v>
                </c:pt>
              </c:strCache>
            </c:strRef>
          </c:tx>
          <c:spPr>
            <a:ln w="22225"/>
          </c:spPr>
          <c:marker>
            <c:symbol val="triangle"/>
            <c:size val="6"/>
            <c:spPr>
              <a:noFill/>
              <a:ln w="19050"/>
            </c:spPr>
          </c:marker>
          <c:trendline>
            <c:spPr>
              <a:ln w="19050"/>
            </c:spPr>
            <c:trendlineType val="poly"/>
            <c:order val="2"/>
            <c:forward val="0.5"/>
            <c:backward val="0.5"/>
            <c:dispRSqr val="0"/>
            <c:dispEq val="0"/>
          </c:trendline>
          <c:xVal>
            <c:numRef>
              <c:f>Taul1!$A$7:$A$18</c:f>
              <c:numCache>
                <c:formatCode>0.0</c:formatCode>
                <c:ptCount val="12"/>
                <c:pt idx="1">
                  <c:v>33</c:v>
                </c:pt>
                <c:pt idx="2">
                  <c:v>33.9</c:v>
                </c:pt>
                <c:pt idx="3">
                  <c:v>34.799999999999997</c:v>
                </c:pt>
                <c:pt idx="4">
                  <c:v>35.5</c:v>
                </c:pt>
                <c:pt idx="5">
                  <c:v>36</c:v>
                </c:pt>
                <c:pt idx="6">
                  <c:v>36.5</c:v>
                </c:pt>
                <c:pt idx="7">
                  <c:v>36.799999999999997</c:v>
                </c:pt>
                <c:pt idx="8">
                  <c:v>37.1</c:v>
                </c:pt>
                <c:pt idx="9">
                  <c:v>37.299999999999997</c:v>
                </c:pt>
                <c:pt idx="10">
                  <c:v>37.6</c:v>
                </c:pt>
                <c:pt idx="11">
                  <c:v>37.799999999999997</c:v>
                </c:pt>
              </c:numCache>
            </c:numRef>
          </c:xVal>
          <c:yVal>
            <c:numRef>
              <c:f>Taul1!$J$7:$J$18</c:f>
              <c:numCache>
                <c:formatCode>0.000</c:formatCode>
                <c:ptCount val="12"/>
                <c:pt idx="1">
                  <c:v>3.5144827586206899</c:v>
                </c:pt>
                <c:pt idx="2">
                  <c:v>3.3553719008264462</c:v>
                </c:pt>
                <c:pt idx="3">
                  <c:v>3.2888070013818509</c:v>
                </c:pt>
                <c:pt idx="4">
                  <c:v>3.2910447761194033</c:v>
                </c:pt>
                <c:pt idx="5">
                  <c:v>3.1675977653631282</c:v>
                </c:pt>
                <c:pt idx="6">
                  <c:v>3.1608654750705556</c:v>
                </c:pt>
                <c:pt idx="7">
                  <c:v>3.0879478827361568</c:v>
                </c:pt>
                <c:pt idx="8">
                  <c:v>3.060885608856089</c:v>
                </c:pt>
                <c:pt idx="9">
                  <c:v>3.1154929577464796</c:v>
                </c:pt>
                <c:pt idx="10">
                  <c:v>3.0965935604293056</c:v>
                </c:pt>
                <c:pt idx="11">
                  <c:v>3.1257654262835612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793536"/>
        <c:axId val="95787648"/>
      </c:scatterChart>
      <c:valAx>
        <c:axId val="9579353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95787648"/>
        <c:crosses val="autoZero"/>
        <c:crossBetween val="midCat"/>
      </c:valAx>
      <c:valAx>
        <c:axId val="95787648"/>
        <c:scaling>
          <c:orientation val="minMax"/>
          <c:max val="8"/>
          <c:min val="2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0"/>
        <c:majorTickMark val="out"/>
        <c:minorTickMark val="none"/>
        <c:tickLblPos val="nextTo"/>
        <c:crossAx val="9579353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7634667541557301"/>
          <c:y val="7.1997377878785546E-2"/>
          <c:w val="0.21952672582593843"/>
          <c:h val="0.3021372328458942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8919072615923014E-2"/>
          <c:y val="0.1177653486009463"/>
          <c:w val="0.74564916885389332"/>
          <c:h val="0.81212087154093149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Taul1!$M$5:$M$6</c:f>
              <c:strCache>
                <c:ptCount val="1"/>
                <c:pt idx="0">
                  <c:v>Keruulta C</c:v>
                </c:pt>
              </c:strCache>
            </c:strRef>
          </c:tx>
          <c:trendline>
            <c:trendlineType val="log"/>
            <c:dispRSqr val="0"/>
            <c:dispEq val="0"/>
          </c:trendline>
          <c:trendline>
            <c:trendlineType val="power"/>
            <c:dispRSqr val="0"/>
            <c:dispEq val="0"/>
          </c:trendline>
          <c:trendline>
            <c:spPr>
              <a:ln w="22225"/>
            </c:spPr>
            <c:trendlineType val="poly"/>
            <c:order val="4"/>
            <c:forward val="20"/>
            <c:dispRSqr val="0"/>
            <c:dispEq val="0"/>
          </c:trendline>
          <c:xVal>
            <c:numRef>
              <c:f>Taul1!$B$7:$B$19</c:f>
              <c:numCache>
                <c:formatCode>0.00</c:formatCode>
                <c:ptCount val="13"/>
                <c:pt idx="1">
                  <c:v>0</c:v>
                </c:pt>
                <c:pt idx="2">
                  <c:v>9.9999999999999645</c:v>
                </c:pt>
                <c:pt idx="3">
                  <c:v>25.000000000000071</c:v>
                </c:pt>
                <c:pt idx="4">
                  <c:v>40.000000000000014</c:v>
                </c:pt>
                <c:pt idx="5">
                  <c:v>54.999999999999964</c:v>
                </c:pt>
                <c:pt idx="6">
                  <c:v>70.000000000000071</c:v>
                </c:pt>
                <c:pt idx="7">
                  <c:v>85.000000000000014</c:v>
                </c:pt>
                <c:pt idx="8">
                  <c:v>99.999999999999972</c:v>
                </c:pt>
                <c:pt idx="9">
                  <c:v>115.00000000000007</c:v>
                </c:pt>
                <c:pt idx="10">
                  <c:v>130.00000000000003</c:v>
                </c:pt>
                <c:pt idx="11">
                  <c:v>145.00000000000011</c:v>
                </c:pt>
                <c:pt idx="12">
                  <c:v>162.00000000000023</c:v>
                </c:pt>
              </c:numCache>
            </c:numRef>
          </c:xVal>
          <c:yVal>
            <c:numRef>
              <c:f>Taul1!$M$7:$M$19</c:f>
              <c:numCache>
                <c:formatCode>0.0</c:formatCode>
                <c:ptCount val="13"/>
                <c:pt idx="1">
                  <c:v>4.7</c:v>
                </c:pt>
                <c:pt idx="2">
                  <c:v>4.0999999999999996</c:v>
                </c:pt>
                <c:pt idx="3">
                  <c:v>3.5</c:v>
                </c:pt>
                <c:pt idx="4">
                  <c:v>3.1</c:v>
                </c:pt>
                <c:pt idx="5">
                  <c:v>2.7</c:v>
                </c:pt>
                <c:pt idx="6">
                  <c:v>2.4</c:v>
                </c:pt>
                <c:pt idx="7">
                  <c:v>2.2000000000000002</c:v>
                </c:pt>
                <c:pt idx="8">
                  <c:v>2.1</c:v>
                </c:pt>
                <c:pt idx="9">
                  <c:v>2.1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776960"/>
        <c:axId val="137061888"/>
      </c:scatterChart>
      <c:valAx>
        <c:axId val="5477696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37061888"/>
        <c:crosses val="autoZero"/>
        <c:crossBetween val="midCat"/>
      </c:valAx>
      <c:valAx>
        <c:axId val="13706188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54776960"/>
        <c:crosses val="autoZero"/>
        <c:crossBetween val="midCat"/>
      </c:valAx>
    </c:plotArea>
    <c:legend>
      <c:legendPos val="r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45402646544181985"/>
          <c:y val="0.30521849126541806"/>
          <c:w val="0.29319575678040244"/>
          <c:h val="0.1012197782581963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2" workbookViewId="0" zoomToFit="1"/>
  </sheetViews>
  <pageMargins left="0.7" right="0.7" top="0.75" bottom="0.75" header="0.3" footer="0.3"/>
  <pageSetup paperSize="9" orientation="portrait" horizontalDpi="4294967293" verticalDpi="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162261" cy="9210261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22</xdr:row>
      <xdr:rowOff>102870</xdr:rowOff>
    </xdr:from>
    <xdr:to>
      <xdr:col>18</xdr:col>
      <xdr:colOff>373380</xdr:colOff>
      <xdr:row>47</xdr:row>
      <xdr:rowOff>91440</xdr:rowOff>
    </xdr:to>
    <xdr:graphicFrame macro="">
      <xdr:nvGraphicFramePr>
        <xdr:cNvPr id="6" name="Kaavio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266700</xdr:colOff>
      <xdr:row>22</xdr:row>
      <xdr:rowOff>167640</xdr:rowOff>
    </xdr:from>
    <xdr:to>
      <xdr:col>9</xdr:col>
      <xdr:colOff>167640</xdr:colOff>
      <xdr:row>24</xdr:row>
      <xdr:rowOff>60960</xdr:rowOff>
    </xdr:to>
    <xdr:sp macro="" textlink="">
      <xdr:nvSpPr>
        <xdr:cNvPr id="7" name="Tekstiruutu 6"/>
        <xdr:cNvSpPr txBox="1"/>
      </xdr:nvSpPr>
      <xdr:spPr>
        <a:xfrm>
          <a:off x="5158740" y="4312920"/>
          <a:ext cx="510540" cy="259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kW</a:t>
          </a:r>
        </a:p>
      </xdr:txBody>
    </xdr:sp>
    <xdr:clientData/>
  </xdr:twoCellAnchor>
  <xdr:twoCellAnchor>
    <xdr:from>
      <xdr:col>16</xdr:col>
      <xdr:colOff>22860</xdr:colOff>
      <xdr:row>45</xdr:row>
      <xdr:rowOff>121920</xdr:rowOff>
    </xdr:from>
    <xdr:to>
      <xdr:col>16</xdr:col>
      <xdr:colOff>533400</xdr:colOff>
      <xdr:row>46</xdr:row>
      <xdr:rowOff>144780</xdr:rowOff>
    </xdr:to>
    <xdr:sp macro="" textlink="">
      <xdr:nvSpPr>
        <xdr:cNvPr id="8" name="Tekstiruutu 7"/>
        <xdr:cNvSpPr txBox="1"/>
      </xdr:nvSpPr>
      <xdr:spPr>
        <a:xfrm>
          <a:off x="9791700" y="8473440"/>
          <a:ext cx="510540" cy="205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/>
            <a:t>C</a:t>
          </a:r>
        </a:p>
      </xdr:txBody>
    </xdr:sp>
    <xdr:clientData/>
  </xdr:twoCellAnchor>
  <xdr:twoCellAnchor>
    <xdr:from>
      <xdr:col>16</xdr:col>
      <xdr:colOff>0</xdr:colOff>
      <xdr:row>43</xdr:row>
      <xdr:rowOff>137160</xdr:rowOff>
    </xdr:from>
    <xdr:to>
      <xdr:col>18</xdr:col>
      <xdr:colOff>236220</xdr:colOff>
      <xdr:row>47</xdr:row>
      <xdr:rowOff>22860</xdr:rowOff>
    </xdr:to>
    <xdr:sp macro="" textlink="">
      <xdr:nvSpPr>
        <xdr:cNvPr id="9" name="Tekstiruutu 8"/>
        <xdr:cNvSpPr txBox="1"/>
      </xdr:nvSpPr>
      <xdr:spPr>
        <a:xfrm>
          <a:off x="9768840" y="8122920"/>
          <a:ext cx="1455420" cy="617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/>
            <a:t>Dt Lauhuttimelta lähtö</a:t>
          </a:r>
          <a:r>
            <a:rPr lang="fi-FI" sz="1100" baseline="0"/>
            <a:t> -  kaivosta tulo   C</a:t>
          </a:r>
          <a:endParaRPr lang="fi-FI" sz="1100"/>
        </a:p>
      </xdr:txBody>
    </xdr:sp>
    <xdr:clientData/>
  </xdr:twoCellAnchor>
  <xdr:twoCellAnchor>
    <xdr:from>
      <xdr:col>0</xdr:col>
      <xdr:colOff>213360</xdr:colOff>
      <xdr:row>22</xdr:row>
      <xdr:rowOff>49530</xdr:rowOff>
    </xdr:from>
    <xdr:to>
      <xdr:col>7</xdr:col>
      <xdr:colOff>502920</xdr:colOff>
      <xdr:row>47</xdr:row>
      <xdr:rowOff>15240</xdr:rowOff>
    </xdr:to>
    <xdr:graphicFrame macro="">
      <xdr:nvGraphicFramePr>
        <xdr:cNvPr id="10" name="Kaavio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15240</xdr:colOff>
      <xdr:row>23</xdr:row>
      <xdr:rowOff>0</xdr:rowOff>
    </xdr:from>
    <xdr:to>
      <xdr:col>15</xdr:col>
      <xdr:colOff>304800</xdr:colOff>
      <xdr:row>24</xdr:row>
      <xdr:rowOff>167640</xdr:rowOff>
    </xdr:to>
    <xdr:sp macro="" textlink="">
      <xdr:nvSpPr>
        <xdr:cNvPr id="11" name="Tekstiruutu 10"/>
        <xdr:cNvSpPr txBox="1"/>
      </xdr:nvSpPr>
      <xdr:spPr>
        <a:xfrm>
          <a:off x="6736080" y="4328160"/>
          <a:ext cx="2727960" cy="350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 b="1"/>
            <a:t>P_anto, P_otto, COP</a:t>
          </a: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0.84667</cdr:x>
      <cdr:y>0.93955</cdr:y>
    </cdr:from>
    <cdr:to>
      <cdr:x>0.98333</cdr:x>
      <cdr:y>1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870960" y="4263390"/>
          <a:ext cx="624840" cy="27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Min</a:t>
          </a:r>
        </a:p>
      </cdr:txBody>
    </cdr:sp>
  </cdr:relSizeAnchor>
  <cdr:relSizeAnchor xmlns:cdr="http://schemas.openxmlformats.org/drawingml/2006/chartDrawing">
    <cdr:from>
      <cdr:x>0.01333</cdr:x>
      <cdr:y>0.04807</cdr:y>
    </cdr:from>
    <cdr:to>
      <cdr:x>0.095</cdr:x>
      <cdr:y>0.11404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60960" y="194310"/>
          <a:ext cx="373380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C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tabSelected="1" topLeftCell="A7" workbookViewId="0">
      <selection activeCell="W14" sqref="W14"/>
    </sheetView>
  </sheetViews>
  <sheetFormatPr defaultRowHeight="14.4" x14ac:dyDescent="0.3"/>
  <cols>
    <col min="3" max="3" width="9.109375" style="1" bestFit="1" customWidth="1"/>
    <col min="4" max="15" width="8.88671875" style="1"/>
  </cols>
  <sheetData>
    <row r="1" spans="1:23" x14ac:dyDescent="0.3">
      <c r="Q1" s="1"/>
      <c r="R1" s="1"/>
    </row>
    <row r="2" spans="1:23" x14ac:dyDescent="0.3">
      <c r="Q2" s="1"/>
    </row>
    <row r="3" spans="1:23" x14ac:dyDescent="0.3">
      <c r="C3" s="10"/>
      <c r="D3" s="3"/>
      <c r="E3" s="3"/>
      <c r="F3" s="3"/>
      <c r="G3" s="2"/>
      <c r="H3" s="8"/>
      <c r="I3" s="4"/>
      <c r="L3" s="9"/>
      <c r="M3" s="3"/>
      <c r="N3" s="3">
        <v>0.9</v>
      </c>
      <c r="O3" s="3"/>
      <c r="P3" s="8"/>
      <c r="Q3" s="1"/>
      <c r="R3" s="1"/>
    </row>
    <row r="4" spans="1:23" x14ac:dyDescent="0.3">
      <c r="A4" s="1"/>
      <c r="B4" s="1"/>
      <c r="J4" s="19" t="s">
        <v>16</v>
      </c>
      <c r="P4" s="5"/>
      <c r="Q4" s="1"/>
      <c r="T4" s="2"/>
      <c r="U4" s="2"/>
    </row>
    <row r="5" spans="1:23" s="23" customFormat="1" ht="28.8" x14ac:dyDescent="0.3">
      <c r="A5" s="22" t="s">
        <v>19</v>
      </c>
      <c r="B5" s="22" t="s">
        <v>26</v>
      </c>
      <c r="C5" s="21" t="s">
        <v>14</v>
      </c>
      <c r="D5" s="21" t="s">
        <v>0</v>
      </c>
      <c r="E5" s="21" t="s">
        <v>1</v>
      </c>
      <c r="F5" s="21" t="s">
        <v>2</v>
      </c>
      <c r="G5" s="31" t="s">
        <v>3</v>
      </c>
      <c r="H5" s="22" t="s">
        <v>4</v>
      </c>
      <c r="I5" s="22" t="s">
        <v>5</v>
      </c>
      <c r="J5" s="22" t="s">
        <v>6</v>
      </c>
      <c r="K5" s="21"/>
      <c r="L5" s="22" t="s">
        <v>7</v>
      </c>
      <c r="M5" s="28" t="s">
        <v>8</v>
      </c>
      <c r="N5" s="28" t="s">
        <v>10</v>
      </c>
      <c r="O5" s="28" t="s">
        <v>9</v>
      </c>
      <c r="P5" s="22" t="s">
        <v>3</v>
      </c>
      <c r="Q5" s="21"/>
      <c r="R5" s="21"/>
      <c r="T5" s="24"/>
      <c r="U5" s="25"/>
    </row>
    <row r="6" spans="1:23" s="17" customFormat="1" ht="12" x14ac:dyDescent="0.25">
      <c r="A6" s="26" t="s">
        <v>11</v>
      </c>
      <c r="B6" s="26" t="s">
        <v>17</v>
      </c>
      <c r="C6" s="11" t="s">
        <v>18</v>
      </c>
      <c r="D6" s="12" t="s">
        <v>11</v>
      </c>
      <c r="E6" s="12" t="s">
        <v>11</v>
      </c>
      <c r="F6" s="12" t="s">
        <v>11</v>
      </c>
      <c r="G6" s="32" t="s">
        <v>12</v>
      </c>
      <c r="H6" s="14" t="s">
        <v>13</v>
      </c>
      <c r="I6" s="15" t="s">
        <v>13</v>
      </c>
      <c r="J6" s="15" t="s">
        <v>18</v>
      </c>
      <c r="K6" s="16"/>
      <c r="L6" s="15" t="s">
        <v>13</v>
      </c>
      <c r="M6" s="29" t="s">
        <v>11</v>
      </c>
      <c r="N6" s="29" t="s">
        <v>11</v>
      </c>
      <c r="O6" s="29" t="s">
        <v>11</v>
      </c>
      <c r="P6" s="14" t="s">
        <v>12</v>
      </c>
      <c r="Q6" s="16"/>
      <c r="S6" s="18"/>
      <c r="T6" s="13"/>
      <c r="U6" s="13"/>
    </row>
    <row r="7" spans="1:23" s="17" customFormat="1" ht="12" x14ac:dyDescent="0.25">
      <c r="A7" s="26"/>
      <c r="B7" s="26"/>
      <c r="C7" s="11"/>
      <c r="D7" s="12"/>
      <c r="E7" s="12"/>
      <c r="F7" s="12"/>
      <c r="G7" s="32"/>
      <c r="H7" s="14"/>
      <c r="I7" s="15"/>
      <c r="J7" s="15"/>
      <c r="K7" s="16"/>
      <c r="L7" s="15"/>
      <c r="M7" s="29"/>
      <c r="N7" s="29"/>
      <c r="O7" s="29"/>
      <c r="P7" s="14"/>
      <c r="Q7" s="16"/>
      <c r="S7" s="18"/>
      <c r="T7" s="13"/>
      <c r="U7" s="13"/>
    </row>
    <row r="8" spans="1:23" x14ac:dyDescent="0.3">
      <c r="A8" s="27">
        <f>E8-M8</f>
        <v>33</v>
      </c>
      <c r="B8" s="8">
        <f>(C8-C$8)*24*60</f>
        <v>0</v>
      </c>
      <c r="C8" s="10">
        <v>0.90972222222222221</v>
      </c>
      <c r="D8" s="3">
        <v>9.1</v>
      </c>
      <c r="E8" s="3">
        <v>37.700000000000003</v>
      </c>
      <c r="F8" s="3">
        <v>28.6</v>
      </c>
      <c r="G8" s="33">
        <v>0.2</v>
      </c>
      <c r="H8" s="8">
        <f t="shared" ref="H8:H19" si="0">G8*4.2*D8</f>
        <v>7.6440000000000001</v>
      </c>
      <c r="I8" s="9">
        <v>2.1749999999999998</v>
      </c>
      <c r="J8" s="9">
        <f t="shared" ref="J8:J19" si="1">H8/I8</f>
        <v>3.5144827586206899</v>
      </c>
      <c r="L8" s="9">
        <f t="shared" ref="L8:L19" si="2">H8-I8</f>
        <v>5.4690000000000003</v>
      </c>
      <c r="M8" s="30">
        <v>4.7</v>
      </c>
      <c r="N8" s="30">
        <v>0.9</v>
      </c>
      <c r="O8" s="30">
        <f>M8-N8</f>
        <v>3.8000000000000003</v>
      </c>
      <c r="P8" s="8">
        <f t="shared" ref="P8:P19" si="3">L8/4.1/O8</f>
        <v>0.35102695763799746</v>
      </c>
      <c r="Q8" s="3"/>
      <c r="R8" s="3" t="s">
        <v>20</v>
      </c>
      <c r="S8" s="34" t="s">
        <v>21</v>
      </c>
      <c r="T8" s="2"/>
      <c r="U8" s="2"/>
      <c r="V8" s="4"/>
      <c r="W8" s="7"/>
    </row>
    <row r="9" spans="1:23" x14ac:dyDescent="0.3">
      <c r="A9" s="27">
        <f t="shared" ref="A9:A19" si="4">E9-M9</f>
        <v>33.9</v>
      </c>
      <c r="B9" s="8">
        <f t="shared" ref="B9:B19" si="5">(C9-C$8)*24*60</f>
        <v>9.9999999999999645</v>
      </c>
      <c r="C9" s="10">
        <v>0.91666666666666663</v>
      </c>
      <c r="D9" s="3">
        <v>8.6999999999999993</v>
      </c>
      <c r="E9" s="3">
        <v>38</v>
      </c>
      <c r="F9" s="3">
        <v>29.3</v>
      </c>
      <c r="G9" s="33">
        <v>0.2</v>
      </c>
      <c r="H9" s="8">
        <f t="shared" si="0"/>
        <v>7.3079999999999998</v>
      </c>
      <c r="I9" s="9">
        <v>2.1779999999999999</v>
      </c>
      <c r="J9" s="9">
        <f t="shared" si="1"/>
        <v>3.3553719008264462</v>
      </c>
      <c r="L9" s="9">
        <f t="shared" si="2"/>
        <v>5.13</v>
      </c>
      <c r="M9" s="30">
        <v>4.0999999999999996</v>
      </c>
      <c r="N9" s="30">
        <v>0.49999999999999989</v>
      </c>
      <c r="O9" s="30">
        <f t="shared" ref="O9:O19" si="6">M9-N9</f>
        <v>3.5999999999999996</v>
      </c>
      <c r="P9" s="8">
        <f t="shared" si="3"/>
        <v>0.34756097560975613</v>
      </c>
      <c r="Q9" s="3"/>
      <c r="R9" s="27" t="s">
        <v>22</v>
      </c>
      <c r="S9" s="35" t="s">
        <v>23</v>
      </c>
      <c r="T9" s="8"/>
      <c r="U9" s="2"/>
      <c r="V9" s="4"/>
      <c r="W9" s="7"/>
    </row>
    <row r="10" spans="1:23" x14ac:dyDescent="0.3">
      <c r="A10" s="27">
        <f t="shared" si="4"/>
        <v>34.799999999999997</v>
      </c>
      <c r="B10" s="8">
        <f t="shared" si="5"/>
        <v>25.000000000000071</v>
      </c>
      <c r="C10" s="10">
        <v>0.92708333333333337</v>
      </c>
      <c r="D10" s="3">
        <f>E10-F10</f>
        <v>8.4999999999999964</v>
      </c>
      <c r="E10" s="3">
        <v>38.299999999999997</v>
      </c>
      <c r="F10" s="3">
        <v>29.8</v>
      </c>
      <c r="G10" s="33">
        <v>0.2</v>
      </c>
      <c r="H10" s="8">
        <f t="shared" si="0"/>
        <v>7.1399999999999979</v>
      </c>
      <c r="I10" s="9">
        <v>2.1709999999999998</v>
      </c>
      <c r="J10" s="9">
        <f t="shared" si="1"/>
        <v>3.2888070013818509</v>
      </c>
      <c r="L10" s="9">
        <f t="shared" si="2"/>
        <v>4.9689999999999976</v>
      </c>
      <c r="M10" s="30">
        <v>3.5</v>
      </c>
      <c r="N10" s="30">
        <v>0</v>
      </c>
      <c r="O10" s="30">
        <f t="shared" si="6"/>
        <v>3.5</v>
      </c>
      <c r="P10" s="8">
        <f t="shared" si="3"/>
        <v>0.34627177700348416</v>
      </c>
      <c r="Q10" s="3"/>
      <c r="R10" s="36" t="s">
        <v>24</v>
      </c>
      <c r="S10" s="37" t="s">
        <v>25</v>
      </c>
      <c r="T10" s="33"/>
      <c r="U10" s="2"/>
      <c r="V10" s="4"/>
      <c r="W10" s="7"/>
    </row>
    <row r="11" spans="1:23" x14ac:dyDescent="0.3">
      <c r="A11" s="27">
        <f t="shared" si="4"/>
        <v>35.5</v>
      </c>
      <c r="B11" s="8">
        <f t="shared" si="5"/>
        <v>40.000000000000014</v>
      </c>
      <c r="C11" s="10">
        <v>0.9375</v>
      </c>
      <c r="D11" s="3">
        <v>8.4</v>
      </c>
      <c r="E11" s="3">
        <v>38.6</v>
      </c>
      <c r="F11" s="3">
        <v>30.2</v>
      </c>
      <c r="G11" s="33">
        <v>0.2</v>
      </c>
      <c r="H11" s="8">
        <f t="shared" si="0"/>
        <v>7.0560000000000009</v>
      </c>
      <c r="I11" s="9">
        <v>2.1440000000000001</v>
      </c>
      <c r="J11" s="9">
        <f t="shared" si="1"/>
        <v>3.2910447761194033</v>
      </c>
      <c r="L11" s="9">
        <f t="shared" si="2"/>
        <v>4.9120000000000008</v>
      </c>
      <c r="M11" s="30">
        <v>3.1</v>
      </c>
      <c r="N11" s="30">
        <v>-0.30000000000000004</v>
      </c>
      <c r="O11" s="30">
        <f t="shared" si="6"/>
        <v>3.4000000000000004</v>
      </c>
      <c r="P11" s="8">
        <f t="shared" si="3"/>
        <v>0.35236728837876624</v>
      </c>
      <c r="Q11" s="3"/>
      <c r="R11" s="3"/>
      <c r="S11" s="2"/>
      <c r="T11" s="2"/>
      <c r="U11" s="2"/>
      <c r="V11" s="4"/>
      <c r="W11" s="7"/>
    </row>
    <row r="12" spans="1:23" x14ac:dyDescent="0.3">
      <c r="A12" s="27">
        <f t="shared" si="4"/>
        <v>36</v>
      </c>
      <c r="B12" s="8">
        <f t="shared" si="5"/>
        <v>54.999999999999964</v>
      </c>
      <c r="C12" s="10">
        <v>0.94791666666666663</v>
      </c>
      <c r="D12" s="3">
        <v>8.1</v>
      </c>
      <c r="E12" s="3">
        <v>38.700000000000003</v>
      </c>
      <c r="F12" s="3">
        <v>30.6</v>
      </c>
      <c r="G12" s="33">
        <v>0.2</v>
      </c>
      <c r="H12" s="8">
        <f t="shared" si="0"/>
        <v>6.8040000000000003</v>
      </c>
      <c r="I12" s="9">
        <v>2.1480000000000001</v>
      </c>
      <c r="J12" s="9">
        <f t="shared" si="1"/>
        <v>3.1675977653631282</v>
      </c>
      <c r="L12" s="9">
        <f t="shared" si="2"/>
        <v>4.6560000000000006</v>
      </c>
      <c r="M12" s="30">
        <v>2.7</v>
      </c>
      <c r="N12" s="30">
        <v>-0.60000000000000009</v>
      </c>
      <c r="O12" s="30">
        <f t="shared" si="6"/>
        <v>3.3000000000000003</v>
      </c>
      <c r="P12" s="8">
        <f t="shared" si="3"/>
        <v>0.34412416851441247</v>
      </c>
      <c r="Q12" s="3"/>
      <c r="R12" s="3"/>
      <c r="S12" s="2"/>
      <c r="T12" s="2"/>
      <c r="U12" s="2"/>
      <c r="V12" s="4"/>
      <c r="W12" s="7"/>
    </row>
    <row r="13" spans="1:23" x14ac:dyDescent="0.3">
      <c r="A13" s="27">
        <f t="shared" si="4"/>
        <v>36.5</v>
      </c>
      <c r="B13" s="8">
        <f t="shared" si="5"/>
        <v>70.000000000000071</v>
      </c>
      <c r="C13" s="10">
        <v>0.95833333333333337</v>
      </c>
      <c r="D13" s="3">
        <v>8</v>
      </c>
      <c r="E13" s="3">
        <v>38.9</v>
      </c>
      <c r="F13" s="3">
        <v>30.9</v>
      </c>
      <c r="G13" s="33">
        <v>0.2</v>
      </c>
      <c r="H13" s="8">
        <f t="shared" si="0"/>
        <v>6.7200000000000006</v>
      </c>
      <c r="I13" s="9">
        <v>2.1259999999999999</v>
      </c>
      <c r="J13" s="9">
        <f t="shared" si="1"/>
        <v>3.1608654750705556</v>
      </c>
      <c r="L13" s="9">
        <f t="shared" si="2"/>
        <v>4.5940000000000012</v>
      </c>
      <c r="M13" s="30">
        <v>2.4</v>
      </c>
      <c r="N13" s="30">
        <v>-0.7</v>
      </c>
      <c r="O13" s="30">
        <f t="shared" si="6"/>
        <v>3.0999999999999996</v>
      </c>
      <c r="P13" s="8">
        <f t="shared" si="3"/>
        <v>0.36144767899291913</v>
      </c>
      <c r="Q13" s="3"/>
      <c r="R13" s="3"/>
      <c r="S13" s="2"/>
      <c r="T13" s="2"/>
      <c r="U13" s="2"/>
      <c r="V13" s="4"/>
      <c r="W13" s="7"/>
    </row>
    <row r="14" spans="1:23" x14ac:dyDescent="0.3">
      <c r="A14" s="27">
        <f t="shared" si="4"/>
        <v>36.799999999999997</v>
      </c>
      <c r="B14" s="8">
        <f t="shared" si="5"/>
        <v>85.000000000000014</v>
      </c>
      <c r="C14" s="10">
        <v>0.96875</v>
      </c>
      <c r="D14" s="3">
        <v>7.9</v>
      </c>
      <c r="E14" s="3">
        <v>39</v>
      </c>
      <c r="F14" s="3">
        <v>31.1</v>
      </c>
      <c r="G14" s="33">
        <v>0.2</v>
      </c>
      <c r="H14" s="8">
        <f t="shared" si="0"/>
        <v>6.636000000000001</v>
      </c>
      <c r="I14" s="9">
        <v>2.149</v>
      </c>
      <c r="J14" s="9">
        <f t="shared" si="1"/>
        <v>3.0879478827361568</v>
      </c>
      <c r="L14" s="9">
        <f t="shared" si="2"/>
        <v>4.487000000000001</v>
      </c>
      <c r="M14" s="30">
        <v>2.2000000000000002</v>
      </c>
      <c r="N14" s="30">
        <v>-0.8</v>
      </c>
      <c r="O14" s="30">
        <f t="shared" si="6"/>
        <v>3</v>
      </c>
      <c r="P14" s="8">
        <f t="shared" si="3"/>
        <v>0.3647967479674798</v>
      </c>
      <c r="Q14" s="3"/>
      <c r="R14" s="3"/>
      <c r="S14" s="2"/>
      <c r="T14" s="2"/>
      <c r="U14" s="2"/>
      <c r="V14" s="4"/>
      <c r="W14" s="7"/>
    </row>
    <row r="15" spans="1:23" x14ac:dyDescent="0.3">
      <c r="A15" s="27">
        <f t="shared" si="4"/>
        <v>37.1</v>
      </c>
      <c r="B15" s="8">
        <f t="shared" si="5"/>
        <v>99.999999999999972</v>
      </c>
      <c r="C15" s="20">
        <v>0.97916666666666663</v>
      </c>
      <c r="D15" s="3">
        <v>7.9</v>
      </c>
      <c r="E15" s="3">
        <v>39.200000000000003</v>
      </c>
      <c r="F15" s="3">
        <v>31.3</v>
      </c>
      <c r="G15" s="33">
        <v>0.2</v>
      </c>
      <c r="H15" s="8">
        <f t="shared" si="0"/>
        <v>6.636000000000001</v>
      </c>
      <c r="I15" s="9">
        <v>2.1680000000000001</v>
      </c>
      <c r="J15" s="9">
        <f t="shared" si="1"/>
        <v>3.060885608856089</v>
      </c>
      <c r="L15" s="9">
        <f t="shared" si="2"/>
        <v>4.4680000000000009</v>
      </c>
      <c r="M15" s="30">
        <v>2.1</v>
      </c>
      <c r="N15" s="30">
        <v>-0.9</v>
      </c>
      <c r="O15" s="30">
        <f t="shared" si="6"/>
        <v>3</v>
      </c>
      <c r="P15" s="8">
        <f t="shared" si="3"/>
        <v>0.36325203252032529</v>
      </c>
      <c r="Q15" s="3"/>
      <c r="R15" s="3"/>
      <c r="S15" s="2"/>
      <c r="T15" s="2"/>
      <c r="U15" s="2"/>
      <c r="V15" s="4"/>
      <c r="W15" s="7"/>
    </row>
    <row r="16" spans="1:23" x14ac:dyDescent="0.3">
      <c r="A16" s="27">
        <f t="shared" si="4"/>
        <v>37.299999999999997</v>
      </c>
      <c r="B16" s="8">
        <f t="shared" si="5"/>
        <v>115.00000000000007</v>
      </c>
      <c r="C16" s="10">
        <v>0.98958333333333337</v>
      </c>
      <c r="D16" s="3">
        <v>7.9</v>
      </c>
      <c r="E16" s="3">
        <v>39.4</v>
      </c>
      <c r="F16" s="3">
        <v>31.5</v>
      </c>
      <c r="G16" s="33">
        <v>0.2</v>
      </c>
      <c r="H16" s="8">
        <f t="shared" si="0"/>
        <v>6.636000000000001</v>
      </c>
      <c r="I16" s="9">
        <v>2.13</v>
      </c>
      <c r="J16" s="9">
        <f t="shared" si="1"/>
        <v>3.1154929577464796</v>
      </c>
      <c r="L16" s="9">
        <f t="shared" si="2"/>
        <v>4.5060000000000011</v>
      </c>
      <c r="M16" s="30">
        <v>2.1</v>
      </c>
      <c r="N16" s="30">
        <v>-1</v>
      </c>
      <c r="O16" s="30">
        <f t="shared" si="6"/>
        <v>3.1</v>
      </c>
      <c r="P16" s="8">
        <f t="shared" si="3"/>
        <v>0.35452399685287184</v>
      </c>
      <c r="Q16" s="3"/>
      <c r="R16" s="3"/>
      <c r="S16" s="2"/>
      <c r="T16" s="2"/>
      <c r="U16" s="2"/>
      <c r="V16" s="4"/>
      <c r="W16" s="7"/>
    </row>
    <row r="17" spans="1:23" x14ac:dyDescent="0.3">
      <c r="A17" s="27">
        <f t="shared" si="4"/>
        <v>37.6</v>
      </c>
      <c r="B17" s="8">
        <f t="shared" si="5"/>
        <v>130.00000000000003</v>
      </c>
      <c r="C17" s="10">
        <v>1</v>
      </c>
      <c r="D17" s="3">
        <v>7.9</v>
      </c>
      <c r="E17" s="3">
        <v>39.6</v>
      </c>
      <c r="F17" s="3">
        <v>31.7</v>
      </c>
      <c r="G17" s="33">
        <v>0.2</v>
      </c>
      <c r="H17" s="8">
        <f t="shared" si="0"/>
        <v>6.636000000000001</v>
      </c>
      <c r="I17" s="9">
        <v>2.1429999999999998</v>
      </c>
      <c r="J17" s="9">
        <f t="shared" si="1"/>
        <v>3.0965935604293056</v>
      </c>
      <c r="L17" s="9">
        <f t="shared" si="2"/>
        <v>4.4930000000000012</v>
      </c>
      <c r="M17" s="30">
        <v>2</v>
      </c>
      <c r="N17" s="30">
        <v>-1</v>
      </c>
      <c r="O17" s="30">
        <f t="shared" si="6"/>
        <v>3</v>
      </c>
      <c r="P17" s="8">
        <f t="shared" si="3"/>
        <v>0.36528455284552858</v>
      </c>
      <c r="Q17" s="3"/>
      <c r="R17" s="3"/>
      <c r="S17" s="2"/>
      <c r="T17" s="2"/>
      <c r="U17" s="2"/>
      <c r="V17" s="4"/>
      <c r="W17" s="7"/>
    </row>
    <row r="18" spans="1:23" x14ac:dyDescent="0.3">
      <c r="A18" s="27">
        <f t="shared" si="4"/>
        <v>37.799999999999997</v>
      </c>
      <c r="B18" s="8">
        <f t="shared" si="5"/>
        <v>145.00000000000011</v>
      </c>
      <c r="C18" s="10">
        <v>1.0104166666666667</v>
      </c>
      <c r="D18" s="3">
        <v>7.9</v>
      </c>
      <c r="E18" s="3">
        <v>39.799999999999997</v>
      </c>
      <c r="F18" s="3">
        <v>31.9</v>
      </c>
      <c r="G18" s="33">
        <v>0.2</v>
      </c>
      <c r="H18" s="8">
        <f t="shared" si="0"/>
        <v>6.636000000000001</v>
      </c>
      <c r="I18" s="9">
        <v>2.1230000000000002</v>
      </c>
      <c r="J18" s="9">
        <f t="shared" si="1"/>
        <v>3.1257654262835612</v>
      </c>
      <c r="L18" s="9">
        <f t="shared" si="2"/>
        <v>4.5130000000000008</v>
      </c>
      <c r="M18" s="30">
        <v>2</v>
      </c>
      <c r="N18" s="30">
        <v>-1</v>
      </c>
      <c r="O18" s="30">
        <f t="shared" si="6"/>
        <v>3</v>
      </c>
      <c r="P18" s="8">
        <f t="shared" si="3"/>
        <v>0.36691056910569114</v>
      </c>
      <c r="Q18" s="3"/>
      <c r="R18" s="3"/>
      <c r="S18" s="2"/>
      <c r="T18" s="2"/>
      <c r="U18" s="2"/>
      <c r="V18" s="4"/>
      <c r="W18" s="7"/>
    </row>
    <row r="19" spans="1:23" x14ac:dyDescent="0.3">
      <c r="A19" s="27">
        <f t="shared" si="4"/>
        <v>37.799999999999997</v>
      </c>
      <c r="B19" s="8">
        <f t="shared" si="5"/>
        <v>162.00000000000023</v>
      </c>
      <c r="C19" s="10">
        <v>1.0222222222222224</v>
      </c>
      <c r="D19" s="3">
        <v>7.8</v>
      </c>
      <c r="E19" s="3">
        <v>39.799999999999997</v>
      </c>
      <c r="F19" s="3">
        <v>32</v>
      </c>
      <c r="G19" s="33">
        <v>0.2</v>
      </c>
      <c r="H19" s="8">
        <f t="shared" si="0"/>
        <v>6.5520000000000005</v>
      </c>
      <c r="I19" s="9">
        <v>2.1629999999999998</v>
      </c>
      <c r="J19" s="9">
        <f t="shared" si="1"/>
        <v>3.0291262135922334</v>
      </c>
      <c r="L19" s="9">
        <f t="shared" si="2"/>
        <v>4.3890000000000011</v>
      </c>
      <c r="M19" s="30">
        <v>2</v>
      </c>
      <c r="N19" s="30">
        <v>-1</v>
      </c>
      <c r="O19" s="30">
        <f t="shared" si="6"/>
        <v>3</v>
      </c>
      <c r="P19" s="8">
        <f t="shared" si="3"/>
        <v>0.35682926829268302</v>
      </c>
      <c r="Q19" s="3"/>
      <c r="R19" s="3"/>
      <c r="S19" s="2"/>
      <c r="T19" s="2"/>
      <c r="U19" s="2"/>
      <c r="V19" s="4"/>
      <c r="W19" s="7"/>
    </row>
    <row r="20" spans="1:23" x14ac:dyDescent="0.3">
      <c r="D20" s="3"/>
      <c r="E20" s="3"/>
      <c r="F20" s="3"/>
      <c r="H20" s="3"/>
      <c r="I20" s="4"/>
      <c r="M20" s="3"/>
      <c r="N20" s="3"/>
      <c r="O20" s="3"/>
      <c r="P20" s="5"/>
      <c r="Q20" s="1"/>
      <c r="R20" s="1"/>
      <c r="T20" s="2"/>
      <c r="U20" s="2"/>
    </row>
    <row r="21" spans="1:23" x14ac:dyDescent="0.3">
      <c r="C21" s="1" t="s">
        <v>15</v>
      </c>
      <c r="D21" s="3">
        <f>D19-D8</f>
        <v>-1.2999999999999998</v>
      </c>
      <c r="E21" s="3">
        <f t="shared" ref="E21:P21" si="7">E19-E8</f>
        <v>2.0999999999999943</v>
      </c>
      <c r="F21" s="3">
        <f t="shared" si="7"/>
        <v>3.3999999999999986</v>
      </c>
      <c r="G21" s="3">
        <f t="shared" si="7"/>
        <v>0</v>
      </c>
      <c r="H21" s="4">
        <f t="shared" si="7"/>
        <v>-1.0919999999999996</v>
      </c>
      <c r="I21" s="4">
        <f t="shared" si="7"/>
        <v>-1.2000000000000011E-2</v>
      </c>
      <c r="J21" s="4">
        <f t="shared" si="7"/>
        <v>-0.48535654502845649</v>
      </c>
      <c r="K21" s="3"/>
      <c r="L21" s="4">
        <f t="shared" si="7"/>
        <v>-1.0799999999999992</v>
      </c>
      <c r="M21" s="3">
        <f t="shared" si="7"/>
        <v>-2.7</v>
      </c>
      <c r="N21" s="3">
        <f t="shared" si="7"/>
        <v>-1.9</v>
      </c>
      <c r="O21" s="3">
        <f t="shared" si="7"/>
        <v>-0.80000000000000027</v>
      </c>
      <c r="P21" s="4">
        <f t="shared" si="7"/>
        <v>5.8023106546855607E-3</v>
      </c>
      <c r="Q21" s="1"/>
      <c r="T21" s="2"/>
      <c r="U21" s="2"/>
      <c r="W21" s="6"/>
    </row>
    <row r="22" spans="1:23" x14ac:dyDescent="0.3">
      <c r="D22" s="3"/>
      <c r="E22" s="3"/>
      <c r="F22" s="3"/>
      <c r="H22" s="3"/>
      <c r="I22" s="4"/>
      <c r="M22" s="3"/>
      <c r="N22" s="3"/>
      <c r="O22" s="3"/>
      <c r="P22" s="5"/>
      <c r="Q22" s="1"/>
      <c r="R22" s="1"/>
    </row>
    <row r="23" spans="1:23" x14ac:dyDescent="0.3">
      <c r="P23" s="5"/>
      <c r="Q23" s="1"/>
    </row>
    <row r="24" spans="1:23" x14ac:dyDescent="0.3">
      <c r="D24" s="3"/>
      <c r="E24" s="3"/>
      <c r="F24" s="3"/>
      <c r="H24" s="3"/>
      <c r="I24" s="4"/>
      <c r="M24" s="3"/>
      <c r="N24" s="3"/>
      <c r="O24" s="3"/>
      <c r="P24" s="5"/>
      <c r="Q24" s="1"/>
      <c r="R24" s="1"/>
    </row>
    <row r="25" spans="1:23" x14ac:dyDescent="0.3">
      <c r="P25" s="5"/>
      <c r="Q25" s="1"/>
    </row>
    <row r="26" spans="1:23" x14ac:dyDescent="0.3">
      <c r="D26" s="3"/>
      <c r="E26" s="3"/>
      <c r="F26" s="3"/>
      <c r="H26" s="3"/>
      <c r="I26" s="4"/>
      <c r="M26" s="3"/>
      <c r="N26" s="3"/>
      <c r="O26" s="3"/>
      <c r="P26" s="5"/>
      <c r="Q26" s="1"/>
      <c r="R26" s="1"/>
    </row>
    <row r="27" spans="1:23" x14ac:dyDescent="0.3">
      <c r="P27" s="5"/>
      <c r="Q27" s="1"/>
    </row>
    <row r="28" spans="1:23" x14ac:dyDescent="0.3">
      <c r="D28" s="3"/>
      <c r="E28" s="3"/>
      <c r="F28" s="3"/>
      <c r="H28" s="3"/>
      <c r="I28" s="4"/>
      <c r="M28" s="3"/>
      <c r="N28" s="3"/>
      <c r="O28" s="3"/>
      <c r="P28" s="5"/>
      <c r="Q28" s="1"/>
      <c r="R28" s="1"/>
    </row>
    <row r="29" spans="1:23" x14ac:dyDescent="0.3">
      <c r="P29" s="5"/>
      <c r="Q29" s="1"/>
    </row>
    <row r="30" spans="1:23" x14ac:dyDescent="0.3">
      <c r="Q30" s="1"/>
      <c r="R30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2016-03-28T06:40:23Z</dcterms:created>
  <dcterms:modified xsi:type="dcterms:W3CDTF">2016-03-28T14:48:47Z</dcterms:modified>
</cp:coreProperties>
</file>