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charts/chart2.xml" ContentType="application/vnd.openxmlformats-officedocument.drawingml.chart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hidePivotFieldList="1" defaultThemeVersion="124226"/>
  <bookViews>
    <workbookView xWindow="285" yWindow="330" windowWidth="19530" windowHeight="9210" activeTab="1"/>
  </bookViews>
  <sheets>
    <sheet name="Lukemat" sheetId="1" r:id="rId1"/>
    <sheet name="MLP tuotot &amp; kulutukset" sheetId="2" r:id="rId2"/>
    <sheet name="Keskilämpötilat" sheetId="5" r:id="rId3"/>
    <sheet name="Tehot" sheetId="8" r:id="rId4"/>
    <sheet name="Graafit" sheetId="9" r:id="rId5"/>
  </sheets>
  <externalReferences>
    <externalReference r:id="rId6"/>
  </externalReferences>
  <definedNames>
    <definedName name="_xlnm._FilterDatabase" localSheetId="2" hidden="1">Keskilämpötilat!$F$7:$F$58</definedName>
  </definedNames>
  <calcPr calcId="145621"/>
</workbook>
</file>

<file path=xl/calcChain.xml><?xml version="1.0" encoding="utf-8"?>
<calcChain xmlns="http://schemas.openxmlformats.org/spreadsheetml/2006/main">
  <c r="M2" i="2" l="1"/>
  <c r="F2" i="2"/>
  <c r="H2" i="2"/>
  <c r="G2" i="2"/>
  <c r="D2" i="2"/>
  <c r="C2" i="2"/>
  <c r="E2" i="2" l="1"/>
  <c r="I2" i="2"/>
  <c r="R29" i="1"/>
  <c r="P2" i="1"/>
  <c r="G2" i="1"/>
  <c r="I2" i="1"/>
  <c r="K2" i="1"/>
  <c r="M2" i="1"/>
  <c r="F112" i="2"/>
  <c r="I112" i="2"/>
  <c r="E112" i="2"/>
  <c r="C90" i="8"/>
  <c r="N90" i="8"/>
  <c r="O90" i="8" s="1"/>
  <c r="P90" i="8" s="1"/>
  <c r="K90" i="8"/>
  <c r="L90" i="8" s="1"/>
  <c r="M90" i="8" s="1"/>
  <c r="G90" i="8"/>
  <c r="H90" i="8" s="1"/>
  <c r="I90" i="8" s="1"/>
  <c r="D90" i="8"/>
  <c r="E90" i="8" s="1"/>
  <c r="F90" i="8" s="1"/>
  <c r="B90" i="8"/>
  <c r="Q86" i="8"/>
  <c r="P86" i="8"/>
  <c r="O86" i="8"/>
  <c r="M86" i="8"/>
  <c r="L86" i="8"/>
  <c r="I86" i="8"/>
  <c r="H86" i="8"/>
  <c r="F86" i="8"/>
  <c r="E86" i="8"/>
  <c r="C86" i="8"/>
  <c r="H89" i="5"/>
  <c r="G89" i="5"/>
  <c r="J86" i="8"/>
  <c r="D605" i="5"/>
  <c r="E605" i="5"/>
  <c r="F108" i="2"/>
  <c r="E108" i="2"/>
  <c r="I108" i="2"/>
  <c r="C605" i="5"/>
  <c r="C606" i="5"/>
  <c r="C607" i="5"/>
  <c r="C608" i="5"/>
  <c r="C609" i="5"/>
  <c r="C610" i="5"/>
  <c r="C611" i="5"/>
  <c r="E2" i="1" l="1"/>
  <c r="N2" i="1"/>
  <c r="Q90" i="8"/>
  <c r="J90" i="8"/>
  <c r="J9" i="8"/>
  <c r="J10" i="8"/>
  <c r="J11" i="8"/>
  <c r="J12" i="8"/>
  <c r="J13" i="8"/>
  <c r="J14" i="8"/>
  <c r="J15" i="8"/>
  <c r="J16" i="8"/>
  <c r="J17" i="8"/>
  <c r="J18" i="8"/>
  <c r="J19" i="8"/>
  <c r="J20" i="8"/>
  <c r="J21" i="8"/>
  <c r="J22" i="8"/>
  <c r="J23" i="8"/>
  <c r="J24" i="8"/>
  <c r="J25" i="8"/>
  <c r="J26" i="8"/>
  <c r="J27" i="8"/>
  <c r="J28" i="8"/>
  <c r="J29" i="8"/>
  <c r="J30" i="8"/>
  <c r="J31" i="8"/>
  <c r="J32" i="8"/>
  <c r="J33" i="8"/>
  <c r="J34" i="8"/>
  <c r="J35" i="8"/>
  <c r="J36" i="8"/>
  <c r="J37" i="8"/>
  <c r="J38" i="8"/>
  <c r="J39" i="8"/>
  <c r="J40" i="8"/>
  <c r="J41" i="8"/>
  <c r="J42" i="8"/>
  <c r="J43" i="8"/>
  <c r="J44" i="8"/>
  <c r="J45" i="8"/>
  <c r="J46" i="8"/>
  <c r="J47" i="8"/>
  <c r="J48" i="8"/>
  <c r="J49" i="8"/>
  <c r="J50" i="8"/>
  <c r="J51" i="8"/>
  <c r="J52" i="8"/>
  <c r="J53" i="8"/>
  <c r="J54" i="8"/>
  <c r="J55" i="8"/>
  <c r="J56" i="8"/>
  <c r="J57" i="8"/>
  <c r="J58" i="8"/>
  <c r="J59" i="8"/>
  <c r="J60" i="8"/>
  <c r="J61" i="8"/>
  <c r="J62" i="8"/>
  <c r="J63" i="8"/>
  <c r="J64" i="8"/>
  <c r="J65" i="8"/>
  <c r="J66" i="8"/>
  <c r="J67" i="8"/>
  <c r="J68" i="8"/>
  <c r="J69" i="8"/>
  <c r="J70" i="8"/>
  <c r="J71" i="8"/>
  <c r="J72" i="8"/>
  <c r="J73" i="8"/>
  <c r="J74" i="8"/>
  <c r="J75" i="8"/>
  <c r="J76" i="8"/>
  <c r="J77" i="8"/>
  <c r="J78" i="8"/>
  <c r="J79" i="8"/>
  <c r="J80" i="8"/>
  <c r="J81" i="8"/>
  <c r="J82" i="8"/>
  <c r="J83" i="8"/>
  <c r="J84" i="8"/>
  <c r="J85" i="8"/>
  <c r="J87" i="8"/>
  <c r="J88" i="8"/>
  <c r="J89" i="8"/>
  <c r="J8" i="8"/>
  <c r="Q9" i="8"/>
  <c r="Q10" i="8"/>
  <c r="Q11" i="8"/>
  <c r="Q12" i="8"/>
  <c r="Q13" i="8"/>
  <c r="Q14" i="8"/>
  <c r="Q15" i="8"/>
  <c r="Q16" i="8"/>
  <c r="Q17" i="8"/>
  <c r="Q18" i="8"/>
  <c r="Q19" i="8"/>
  <c r="Q20" i="8"/>
  <c r="Q21" i="8"/>
  <c r="Q22" i="8"/>
  <c r="Q23" i="8"/>
  <c r="Q24" i="8"/>
  <c r="Q25" i="8"/>
  <c r="Q26" i="8"/>
  <c r="Q27" i="8"/>
  <c r="Q28" i="8"/>
  <c r="Q29" i="8"/>
  <c r="Q30" i="8"/>
  <c r="Q31" i="8"/>
  <c r="Q32" i="8"/>
  <c r="Q33" i="8"/>
  <c r="Q34" i="8"/>
  <c r="Q35" i="8"/>
  <c r="Q36" i="8"/>
  <c r="Q37" i="8"/>
  <c r="Q38" i="8"/>
  <c r="Q39" i="8"/>
  <c r="Q40" i="8"/>
  <c r="Q41" i="8"/>
  <c r="Q42" i="8"/>
  <c r="Q43" i="8"/>
  <c r="Q44" i="8"/>
  <c r="Q45" i="8"/>
  <c r="Q46" i="8"/>
  <c r="Q47" i="8"/>
  <c r="Q48" i="8"/>
  <c r="Q49" i="8"/>
  <c r="Q50" i="8"/>
  <c r="Q51" i="8"/>
  <c r="Q52" i="8"/>
  <c r="Q53" i="8"/>
  <c r="Q54" i="8"/>
  <c r="Q55" i="8"/>
  <c r="Q56" i="8"/>
  <c r="Q57" i="8"/>
  <c r="Q58" i="8"/>
  <c r="Q59" i="8"/>
  <c r="Q60" i="8"/>
  <c r="Q61" i="8"/>
  <c r="Q62" i="8"/>
  <c r="Q63" i="8"/>
  <c r="Q64" i="8"/>
  <c r="Q65" i="8"/>
  <c r="Q66" i="8"/>
  <c r="Q67" i="8"/>
  <c r="Q68" i="8"/>
  <c r="Q69" i="8"/>
  <c r="Q70" i="8"/>
  <c r="Q71" i="8"/>
  <c r="Q72" i="8"/>
  <c r="Q73" i="8"/>
  <c r="Q74" i="8"/>
  <c r="Q75" i="8"/>
  <c r="Q76" i="8"/>
  <c r="Q77" i="8"/>
  <c r="Q78" i="8"/>
  <c r="Q79" i="8"/>
  <c r="Q80" i="8"/>
  <c r="Q81" i="8"/>
  <c r="Q82" i="8"/>
  <c r="Q83" i="8"/>
  <c r="Q84" i="8"/>
  <c r="Q85" i="8"/>
  <c r="Q87" i="8"/>
  <c r="Q88" i="8"/>
  <c r="Q89" i="8"/>
  <c r="Q8" i="8"/>
  <c r="E109" i="2"/>
  <c r="E110" i="2"/>
  <c r="E111" i="2"/>
  <c r="I109" i="2"/>
  <c r="I110" i="2"/>
  <c r="I111" i="2"/>
  <c r="F109" i="2"/>
  <c r="F110" i="2"/>
  <c r="F111" i="2"/>
  <c r="E10" i="5"/>
  <c r="D17" i="5"/>
  <c r="E17" i="5"/>
  <c r="E24" i="5"/>
  <c r="E31" i="5"/>
  <c r="E38" i="5"/>
  <c r="D45" i="5"/>
  <c r="E45" i="5"/>
  <c r="E52" i="5"/>
  <c r="E59" i="5"/>
  <c r="E66" i="5"/>
  <c r="D73" i="5"/>
  <c r="E73" i="5"/>
  <c r="E80" i="5"/>
  <c r="E87" i="5"/>
  <c r="E94" i="5"/>
  <c r="D101" i="5"/>
  <c r="E101" i="5"/>
  <c r="E108" i="5"/>
  <c r="E115" i="5"/>
  <c r="E122" i="5"/>
  <c r="D129" i="5"/>
  <c r="E129" i="5"/>
  <c r="E136" i="5"/>
  <c r="E143" i="5"/>
  <c r="E150" i="5"/>
  <c r="D157" i="5"/>
  <c r="E157" i="5"/>
  <c r="E164" i="5"/>
  <c r="E171" i="5"/>
  <c r="E178" i="5"/>
  <c r="D185" i="5"/>
  <c r="E185" i="5"/>
  <c r="E192" i="5"/>
  <c r="E199" i="5"/>
  <c r="E206" i="5"/>
  <c r="D213" i="5"/>
  <c r="E213" i="5"/>
  <c r="E220" i="5"/>
  <c r="E227" i="5"/>
  <c r="E234" i="5"/>
  <c r="D241" i="5"/>
  <c r="E241" i="5"/>
  <c r="E248" i="5"/>
  <c r="E255" i="5"/>
  <c r="E262" i="5"/>
  <c r="D269" i="5"/>
  <c r="E269" i="5"/>
  <c r="E276" i="5"/>
  <c r="E283" i="5"/>
  <c r="E290" i="5"/>
  <c r="D297" i="5"/>
  <c r="E297" i="5"/>
  <c r="E304" i="5"/>
  <c r="E311" i="5"/>
  <c r="E318" i="5"/>
  <c r="D325" i="5"/>
  <c r="E325" i="5"/>
  <c r="E332" i="5"/>
  <c r="E339" i="5"/>
  <c r="E346" i="5"/>
  <c r="D353" i="5"/>
  <c r="E353" i="5"/>
  <c r="E360" i="5"/>
  <c r="E367" i="5"/>
  <c r="E374" i="5"/>
  <c r="D381" i="5"/>
  <c r="E381" i="5"/>
  <c r="E388" i="5"/>
  <c r="E395" i="5"/>
  <c r="E402" i="5"/>
  <c r="D409" i="5"/>
  <c r="E409" i="5"/>
  <c r="E416" i="5"/>
  <c r="E423" i="5"/>
  <c r="E430" i="5"/>
  <c r="D437" i="5"/>
  <c r="E437" i="5"/>
  <c r="E444" i="5"/>
  <c r="E451" i="5"/>
  <c r="E458" i="5"/>
  <c r="D465" i="5"/>
  <c r="E465" i="5"/>
  <c r="E472" i="5"/>
  <c r="E479" i="5"/>
  <c r="E486" i="5"/>
  <c r="D493" i="5"/>
  <c r="E493" i="5"/>
  <c r="E500" i="5"/>
  <c r="E507" i="5"/>
  <c r="E514" i="5"/>
  <c r="D521" i="5"/>
  <c r="E521" i="5"/>
  <c r="E528" i="5"/>
  <c r="E535" i="5"/>
  <c r="E542" i="5"/>
  <c r="D549" i="5"/>
  <c r="E549" i="5"/>
  <c r="E556" i="5"/>
  <c r="E563" i="5"/>
  <c r="E570" i="5"/>
  <c r="D577" i="5"/>
  <c r="E577" i="5"/>
  <c r="E584" i="5"/>
  <c r="E591" i="5"/>
  <c r="E598" i="5"/>
  <c r="E3" i="5"/>
  <c r="D3" i="5"/>
  <c r="C5" i="5"/>
  <c r="C6" i="5"/>
  <c r="C7" i="5"/>
  <c r="C8" i="5"/>
  <c r="C9" i="5"/>
  <c r="C10" i="5"/>
  <c r="D10" i="5" s="1"/>
  <c r="C11" i="5"/>
  <c r="C12" i="5"/>
  <c r="C13" i="5"/>
  <c r="C14" i="5"/>
  <c r="C15" i="5"/>
  <c r="C16" i="5"/>
  <c r="C17" i="5"/>
  <c r="C18" i="5"/>
  <c r="C19" i="5"/>
  <c r="C20" i="5"/>
  <c r="C21" i="5"/>
  <c r="C22" i="5"/>
  <c r="C23" i="5"/>
  <c r="C24" i="5"/>
  <c r="D24" i="5" s="1"/>
  <c r="C25" i="5"/>
  <c r="C26" i="5"/>
  <c r="C27" i="5"/>
  <c r="C28" i="5"/>
  <c r="C29" i="5"/>
  <c r="C30" i="5"/>
  <c r="C31" i="5"/>
  <c r="D31" i="5" s="1"/>
  <c r="C32" i="5"/>
  <c r="C33" i="5"/>
  <c r="C34" i="5"/>
  <c r="C35" i="5"/>
  <c r="C36" i="5"/>
  <c r="C37" i="5"/>
  <c r="C38" i="5"/>
  <c r="D38" i="5" s="1"/>
  <c r="C39" i="5"/>
  <c r="C40" i="5"/>
  <c r="C41" i="5"/>
  <c r="C42" i="5"/>
  <c r="C43" i="5"/>
  <c r="C44" i="5"/>
  <c r="C45" i="5"/>
  <c r="C46" i="5"/>
  <c r="C47" i="5"/>
  <c r="C48" i="5"/>
  <c r="C49" i="5"/>
  <c r="C50" i="5"/>
  <c r="C51" i="5"/>
  <c r="C52" i="5"/>
  <c r="D52" i="5" s="1"/>
  <c r="C53" i="5"/>
  <c r="C54" i="5"/>
  <c r="C55" i="5"/>
  <c r="C56" i="5"/>
  <c r="C57" i="5"/>
  <c r="C58" i="5"/>
  <c r="C59" i="5"/>
  <c r="D59" i="5" s="1"/>
  <c r="C60" i="5"/>
  <c r="C61" i="5"/>
  <c r="C62" i="5"/>
  <c r="C63" i="5"/>
  <c r="C64" i="5"/>
  <c r="C65" i="5"/>
  <c r="C66" i="5"/>
  <c r="D66" i="5" s="1"/>
  <c r="C67" i="5"/>
  <c r="C68" i="5"/>
  <c r="C69" i="5"/>
  <c r="C70" i="5"/>
  <c r="C71" i="5"/>
  <c r="C72" i="5"/>
  <c r="C73" i="5"/>
  <c r="C74" i="5"/>
  <c r="C75" i="5"/>
  <c r="C76" i="5"/>
  <c r="C77" i="5"/>
  <c r="C78" i="5"/>
  <c r="C79" i="5"/>
  <c r="C80" i="5"/>
  <c r="D80" i="5" s="1"/>
  <c r="C81" i="5"/>
  <c r="C82" i="5"/>
  <c r="C83" i="5"/>
  <c r="C84" i="5"/>
  <c r="C85" i="5"/>
  <c r="C86" i="5"/>
  <c r="C87" i="5"/>
  <c r="D87" i="5" s="1"/>
  <c r="C88" i="5"/>
  <c r="C89" i="5"/>
  <c r="C90" i="5"/>
  <c r="C91" i="5"/>
  <c r="C92" i="5"/>
  <c r="C93" i="5"/>
  <c r="C94" i="5"/>
  <c r="D94" i="5" s="1"/>
  <c r="C95" i="5"/>
  <c r="C96" i="5"/>
  <c r="C97" i="5"/>
  <c r="C98" i="5"/>
  <c r="C99" i="5"/>
  <c r="C100" i="5"/>
  <c r="C101" i="5"/>
  <c r="C102" i="5"/>
  <c r="C103" i="5"/>
  <c r="C104" i="5"/>
  <c r="C105" i="5"/>
  <c r="C106" i="5"/>
  <c r="C107" i="5"/>
  <c r="C108" i="5"/>
  <c r="D108" i="5" s="1"/>
  <c r="C109" i="5"/>
  <c r="C110" i="5"/>
  <c r="C111" i="5"/>
  <c r="C112" i="5"/>
  <c r="C113" i="5"/>
  <c r="C114" i="5"/>
  <c r="C115" i="5"/>
  <c r="D115" i="5" s="1"/>
  <c r="C116" i="5"/>
  <c r="C117" i="5"/>
  <c r="C118" i="5"/>
  <c r="C119" i="5"/>
  <c r="C120" i="5"/>
  <c r="C121" i="5"/>
  <c r="C122" i="5"/>
  <c r="D122" i="5" s="1"/>
  <c r="C123" i="5"/>
  <c r="C124" i="5"/>
  <c r="C125" i="5"/>
  <c r="C126" i="5"/>
  <c r="C127" i="5"/>
  <c r="C128" i="5"/>
  <c r="C129" i="5"/>
  <c r="C130" i="5"/>
  <c r="C131" i="5"/>
  <c r="C132" i="5"/>
  <c r="C133" i="5"/>
  <c r="C134" i="5"/>
  <c r="C135" i="5"/>
  <c r="C136" i="5"/>
  <c r="D136" i="5" s="1"/>
  <c r="C137" i="5"/>
  <c r="C138" i="5"/>
  <c r="C139" i="5"/>
  <c r="C140" i="5"/>
  <c r="C141" i="5"/>
  <c r="C142" i="5"/>
  <c r="C143" i="5"/>
  <c r="D143" i="5" s="1"/>
  <c r="C144" i="5"/>
  <c r="C145" i="5"/>
  <c r="C146" i="5"/>
  <c r="C147" i="5"/>
  <c r="C148" i="5"/>
  <c r="C149" i="5"/>
  <c r="C150" i="5"/>
  <c r="D150" i="5" s="1"/>
  <c r="C151" i="5"/>
  <c r="C152" i="5"/>
  <c r="C153" i="5"/>
  <c r="C154" i="5"/>
  <c r="C155" i="5"/>
  <c r="C156" i="5"/>
  <c r="C157" i="5"/>
  <c r="C158" i="5"/>
  <c r="C159" i="5"/>
  <c r="C160" i="5"/>
  <c r="C161" i="5"/>
  <c r="C162" i="5"/>
  <c r="C163" i="5"/>
  <c r="C164" i="5"/>
  <c r="D164" i="5" s="1"/>
  <c r="C165" i="5"/>
  <c r="C166" i="5"/>
  <c r="C167" i="5"/>
  <c r="C168" i="5"/>
  <c r="C169" i="5"/>
  <c r="C170" i="5"/>
  <c r="C171" i="5"/>
  <c r="D171" i="5" s="1"/>
  <c r="C172" i="5"/>
  <c r="C173" i="5"/>
  <c r="C174" i="5"/>
  <c r="C175" i="5"/>
  <c r="C176" i="5"/>
  <c r="C177" i="5"/>
  <c r="C178" i="5"/>
  <c r="D178" i="5" s="1"/>
  <c r="C179" i="5"/>
  <c r="C180" i="5"/>
  <c r="C181" i="5"/>
  <c r="C182" i="5"/>
  <c r="C183" i="5"/>
  <c r="C184" i="5"/>
  <c r="C185" i="5"/>
  <c r="C186" i="5"/>
  <c r="C187" i="5"/>
  <c r="C188" i="5"/>
  <c r="C189" i="5"/>
  <c r="C190" i="5"/>
  <c r="C191" i="5"/>
  <c r="C192" i="5"/>
  <c r="D192" i="5" s="1"/>
  <c r="C193" i="5"/>
  <c r="C194" i="5"/>
  <c r="C195" i="5"/>
  <c r="C196" i="5"/>
  <c r="C197" i="5"/>
  <c r="C198" i="5"/>
  <c r="C199" i="5"/>
  <c r="D199" i="5" s="1"/>
  <c r="C200" i="5"/>
  <c r="C201" i="5"/>
  <c r="C202" i="5"/>
  <c r="C203" i="5"/>
  <c r="C204" i="5"/>
  <c r="C205" i="5"/>
  <c r="C206" i="5"/>
  <c r="D206" i="5" s="1"/>
  <c r="C207" i="5"/>
  <c r="C208" i="5"/>
  <c r="C209" i="5"/>
  <c r="C210" i="5"/>
  <c r="C211" i="5"/>
  <c r="C212" i="5"/>
  <c r="C213" i="5"/>
  <c r="C214" i="5"/>
  <c r="C215" i="5"/>
  <c r="C216" i="5"/>
  <c r="C217" i="5"/>
  <c r="C218" i="5"/>
  <c r="C219" i="5"/>
  <c r="C220" i="5"/>
  <c r="D220" i="5" s="1"/>
  <c r="C221" i="5"/>
  <c r="C222" i="5"/>
  <c r="C223" i="5"/>
  <c r="C224" i="5"/>
  <c r="C225" i="5"/>
  <c r="C226" i="5"/>
  <c r="C227" i="5"/>
  <c r="D227" i="5" s="1"/>
  <c r="C228" i="5"/>
  <c r="C229" i="5"/>
  <c r="C230" i="5"/>
  <c r="C231" i="5"/>
  <c r="C232" i="5"/>
  <c r="C233" i="5"/>
  <c r="C234" i="5"/>
  <c r="D234" i="5" s="1"/>
  <c r="C235" i="5"/>
  <c r="C236" i="5"/>
  <c r="C237" i="5"/>
  <c r="C238" i="5"/>
  <c r="C239" i="5"/>
  <c r="C240" i="5"/>
  <c r="C241" i="5"/>
  <c r="C242" i="5"/>
  <c r="C243" i="5"/>
  <c r="C244" i="5"/>
  <c r="C245" i="5"/>
  <c r="C246" i="5"/>
  <c r="C247" i="5"/>
  <c r="C248" i="5"/>
  <c r="D248" i="5" s="1"/>
  <c r="C249" i="5"/>
  <c r="C250" i="5"/>
  <c r="C251" i="5"/>
  <c r="C252" i="5"/>
  <c r="C253" i="5"/>
  <c r="C254" i="5"/>
  <c r="C255" i="5"/>
  <c r="D255" i="5" s="1"/>
  <c r="C256" i="5"/>
  <c r="C257" i="5"/>
  <c r="C258" i="5"/>
  <c r="C259" i="5"/>
  <c r="C260" i="5"/>
  <c r="C261" i="5"/>
  <c r="C262" i="5"/>
  <c r="D262" i="5" s="1"/>
  <c r="C263" i="5"/>
  <c r="C264" i="5"/>
  <c r="C265" i="5"/>
  <c r="C266" i="5"/>
  <c r="C267" i="5"/>
  <c r="C268" i="5"/>
  <c r="C269" i="5"/>
  <c r="C270" i="5"/>
  <c r="C271" i="5"/>
  <c r="C272" i="5"/>
  <c r="C273" i="5"/>
  <c r="C274" i="5"/>
  <c r="C275" i="5"/>
  <c r="C276" i="5"/>
  <c r="D276" i="5" s="1"/>
  <c r="C277" i="5"/>
  <c r="C278" i="5"/>
  <c r="C279" i="5"/>
  <c r="C280" i="5"/>
  <c r="C281" i="5"/>
  <c r="C282" i="5"/>
  <c r="C283" i="5"/>
  <c r="D283" i="5" s="1"/>
  <c r="C284" i="5"/>
  <c r="C285" i="5"/>
  <c r="C286" i="5"/>
  <c r="C287" i="5"/>
  <c r="C288" i="5"/>
  <c r="C289" i="5"/>
  <c r="C290" i="5"/>
  <c r="D290" i="5" s="1"/>
  <c r="C291" i="5"/>
  <c r="C292" i="5"/>
  <c r="C293" i="5"/>
  <c r="C294" i="5"/>
  <c r="C295" i="5"/>
  <c r="C296" i="5"/>
  <c r="C297" i="5"/>
  <c r="C298" i="5"/>
  <c r="C299" i="5"/>
  <c r="C300" i="5"/>
  <c r="C301" i="5"/>
  <c r="C302" i="5"/>
  <c r="C303" i="5"/>
  <c r="C304" i="5"/>
  <c r="D304" i="5" s="1"/>
  <c r="C305" i="5"/>
  <c r="C306" i="5"/>
  <c r="C307" i="5"/>
  <c r="C308" i="5"/>
  <c r="C309" i="5"/>
  <c r="C310" i="5"/>
  <c r="C311" i="5"/>
  <c r="D311" i="5" s="1"/>
  <c r="C312" i="5"/>
  <c r="C313" i="5"/>
  <c r="C314" i="5"/>
  <c r="C315" i="5"/>
  <c r="C316" i="5"/>
  <c r="C317" i="5"/>
  <c r="C318" i="5"/>
  <c r="D318" i="5" s="1"/>
  <c r="C319" i="5"/>
  <c r="C320" i="5"/>
  <c r="C321" i="5"/>
  <c r="C322" i="5"/>
  <c r="C323" i="5"/>
  <c r="C324" i="5"/>
  <c r="C325" i="5"/>
  <c r="C326" i="5"/>
  <c r="C327" i="5"/>
  <c r="C328" i="5"/>
  <c r="C329" i="5"/>
  <c r="C330" i="5"/>
  <c r="C331" i="5"/>
  <c r="C332" i="5"/>
  <c r="D332" i="5" s="1"/>
  <c r="C333" i="5"/>
  <c r="C334" i="5"/>
  <c r="C335" i="5"/>
  <c r="C336" i="5"/>
  <c r="C337" i="5"/>
  <c r="C338" i="5"/>
  <c r="C339" i="5"/>
  <c r="D339" i="5" s="1"/>
  <c r="C340" i="5"/>
  <c r="C341" i="5"/>
  <c r="C342" i="5"/>
  <c r="C343" i="5"/>
  <c r="C344" i="5"/>
  <c r="C345" i="5"/>
  <c r="C346" i="5"/>
  <c r="D346" i="5" s="1"/>
  <c r="C347" i="5"/>
  <c r="C348" i="5"/>
  <c r="C349" i="5"/>
  <c r="C350" i="5"/>
  <c r="C351" i="5"/>
  <c r="C352" i="5"/>
  <c r="C353" i="5"/>
  <c r="C354" i="5"/>
  <c r="C355" i="5"/>
  <c r="C356" i="5"/>
  <c r="C357" i="5"/>
  <c r="C358" i="5"/>
  <c r="C359" i="5"/>
  <c r="C360" i="5"/>
  <c r="D360" i="5" s="1"/>
  <c r="C361" i="5"/>
  <c r="C362" i="5"/>
  <c r="C363" i="5"/>
  <c r="C364" i="5"/>
  <c r="C365" i="5"/>
  <c r="C366" i="5"/>
  <c r="C367" i="5"/>
  <c r="D367" i="5" s="1"/>
  <c r="C368" i="5"/>
  <c r="C369" i="5"/>
  <c r="C370" i="5"/>
  <c r="C371" i="5"/>
  <c r="C372" i="5"/>
  <c r="C373" i="5"/>
  <c r="C374" i="5"/>
  <c r="D374" i="5" s="1"/>
  <c r="C375" i="5"/>
  <c r="C376" i="5"/>
  <c r="C377" i="5"/>
  <c r="C378" i="5"/>
  <c r="C379" i="5"/>
  <c r="C380" i="5"/>
  <c r="C381" i="5"/>
  <c r="C382" i="5"/>
  <c r="C383" i="5"/>
  <c r="C384" i="5"/>
  <c r="C385" i="5"/>
  <c r="C386" i="5"/>
  <c r="C387" i="5"/>
  <c r="C388" i="5"/>
  <c r="D388" i="5" s="1"/>
  <c r="C389" i="5"/>
  <c r="C390" i="5"/>
  <c r="C391" i="5"/>
  <c r="C392" i="5"/>
  <c r="C393" i="5"/>
  <c r="C394" i="5"/>
  <c r="C395" i="5"/>
  <c r="D395" i="5" s="1"/>
  <c r="C396" i="5"/>
  <c r="C397" i="5"/>
  <c r="C398" i="5"/>
  <c r="C399" i="5"/>
  <c r="C400" i="5"/>
  <c r="C401" i="5"/>
  <c r="C402" i="5"/>
  <c r="D402" i="5" s="1"/>
  <c r="C403" i="5"/>
  <c r="C404" i="5"/>
  <c r="C405" i="5"/>
  <c r="C406" i="5"/>
  <c r="C407" i="5"/>
  <c r="C408" i="5"/>
  <c r="C409" i="5"/>
  <c r="C410" i="5"/>
  <c r="C411" i="5"/>
  <c r="C412" i="5"/>
  <c r="C413" i="5"/>
  <c r="C414" i="5"/>
  <c r="C415" i="5"/>
  <c r="C416" i="5"/>
  <c r="D416" i="5" s="1"/>
  <c r="C417" i="5"/>
  <c r="C418" i="5"/>
  <c r="C419" i="5"/>
  <c r="C420" i="5"/>
  <c r="C421" i="5"/>
  <c r="C422" i="5"/>
  <c r="C423" i="5"/>
  <c r="D423" i="5" s="1"/>
  <c r="C424" i="5"/>
  <c r="C425" i="5"/>
  <c r="C426" i="5"/>
  <c r="C427" i="5"/>
  <c r="C428" i="5"/>
  <c r="C429" i="5"/>
  <c r="C430" i="5"/>
  <c r="D430" i="5" s="1"/>
  <c r="C431" i="5"/>
  <c r="C432" i="5"/>
  <c r="C433" i="5"/>
  <c r="C434" i="5"/>
  <c r="C435" i="5"/>
  <c r="C436" i="5"/>
  <c r="C437" i="5"/>
  <c r="C438" i="5"/>
  <c r="C439" i="5"/>
  <c r="C440" i="5"/>
  <c r="C441" i="5"/>
  <c r="C442" i="5"/>
  <c r="C443" i="5"/>
  <c r="C444" i="5"/>
  <c r="D444" i="5" s="1"/>
  <c r="C445" i="5"/>
  <c r="C446" i="5"/>
  <c r="C447" i="5"/>
  <c r="C448" i="5"/>
  <c r="C449" i="5"/>
  <c r="C450" i="5"/>
  <c r="C451" i="5"/>
  <c r="D451" i="5" s="1"/>
  <c r="C452" i="5"/>
  <c r="C453" i="5"/>
  <c r="C454" i="5"/>
  <c r="C455" i="5"/>
  <c r="C456" i="5"/>
  <c r="C457" i="5"/>
  <c r="C458" i="5"/>
  <c r="D458" i="5" s="1"/>
  <c r="C459" i="5"/>
  <c r="C460" i="5"/>
  <c r="C461" i="5"/>
  <c r="C462" i="5"/>
  <c r="C463" i="5"/>
  <c r="C464" i="5"/>
  <c r="C465" i="5"/>
  <c r="C466" i="5"/>
  <c r="C467" i="5"/>
  <c r="C468" i="5"/>
  <c r="C469" i="5"/>
  <c r="C470" i="5"/>
  <c r="C471" i="5"/>
  <c r="C472" i="5"/>
  <c r="D472" i="5" s="1"/>
  <c r="C473" i="5"/>
  <c r="C474" i="5"/>
  <c r="C475" i="5"/>
  <c r="C476" i="5"/>
  <c r="C477" i="5"/>
  <c r="C478" i="5"/>
  <c r="C479" i="5"/>
  <c r="D479" i="5" s="1"/>
  <c r="C480" i="5"/>
  <c r="C481" i="5"/>
  <c r="C482" i="5"/>
  <c r="C483" i="5"/>
  <c r="C484" i="5"/>
  <c r="C485" i="5"/>
  <c r="C486" i="5"/>
  <c r="D486" i="5" s="1"/>
  <c r="C487" i="5"/>
  <c r="C488" i="5"/>
  <c r="C489" i="5"/>
  <c r="C490" i="5"/>
  <c r="C491" i="5"/>
  <c r="C492" i="5"/>
  <c r="C493" i="5"/>
  <c r="C494" i="5"/>
  <c r="C495" i="5"/>
  <c r="C496" i="5"/>
  <c r="C497" i="5"/>
  <c r="C498" i="5"/>
  <c r="C499" i="5"/>
  <c r="C500" i="5"/>
  <c r="D500" i="5" s="1"/>
  <c r="C501" i="5"/>
  <c r="C502" i="5"/>
  <c r="C503" i="5"/>
  <c r="C504" i="5"/>
  <c r="C505" i="5"/>
  <c r="C506" i="5"/>
  <c r="C507" i="5"/>
  <c r="D507" i="5" s="1"/>
  <c r="C508" i="5"/>
  <c r="C509" i="5"/>
  <c r="C510" i="5"/>
  <c r="C511" i="5"/>
  <c r="C512" i="5"/>
  <c r="C513" i="5"/>
  <c r="C514" i="5"/>
  <c r="D514" i="5" s="1"/>
  <c r="C515" i="5"/>
  <c r="C516" i="5"/>
  <c r="C517" i="5"/>
  <c r="C518" i="5"/>
  <c r="C519" i="5"/>
  <c r="C520" i="5"/>
  <c r="C521" i="5"/>
  <c r="C522" i="5"/>
  <c r="C523" i="5"/>
  <c r="C524" i="5"/>
  <c r="C525" i="5"/>
  <c r="C526" i="5"/>
  <c r="C527" i="5"/>
  <c r="C528" i="5"/>
  <c r="D528" i="5" s="1"/>
  <c r="C529" i="5"/>
  <c r="C530" i="5"/>
  <c r="C531" i="5"/>
  <c r="C532" i="5"/>
  <c r="C533" i="5"/>
  <c r="C534" i="5"/>
  <c r="C535" i="5"/>
  <c r="D535" i="5" s="1"/>
  <c r="C536" i="5"/>
  <c r="C537" i="5"/>
  <c r="C538" i="5"/>
  <c r="C539" i="5"/>
  <c r="C540" i="5"/>
  <c r="C541" i="5"/>
  <c r="C542" i="5"/>
  <c r="D542" i="5" s="1"/>
  <c r="C543" i="5"/>
  <c r="C544" i="5"/>
  <c r="C545" i="5"/>
  <c r="C546" i="5"/>
  <c r="C547" i="5"/>
  <c r="C548" i="5"/>
  <c r="C549" i="5"/>
  <c r="C550" i="5"/>
  <c r="C551" i="5"/>
  <c r="C552" i="5"/>
  <c r="C553" i="5"/>
  <c r="C554" i="5"/>
  <c r="C555" i="5"/>
  <c r="C556" i="5"/>
  <c r="D556" i="5" s="1"/>
  <c r="C557" i="5"/>
  <c r="C558" i="5"/>
  <c r="C559" i="5"/>
  <c r="C560" i="5"/>
  <c r="C561" i="5"/>
  <c r="C562" i="5"/>
  <c r="C563" i="5"/>
  <c r="D563" i="5" s="1"/>
  <c r="C564" i="5"/>
  <c r="C565" i="5"/>
  <c r="C566" i="5"/>
  <c r="C567" i="5"/>
  <c r="C568" i="5"/>
  <c r="C569" i="5"/>
  <c r="C570" i="5"/>
  <c r="D570" i="5" s="1"/>
  <c r="C571" i="5"/>
  <c r="C572" i="5"/>
  <c r="C573" i="5"/>
  <c r="C574" i="5"/>
  <c r="C575" i="5"/>
  <c r="C576" i="5"/>
  <c r="C577" i="5"/>
  <c r="C578" i="5"/>
  <c r="C579" i="5"/>
  <c r="C580" i="5"/>
  <c r="C581" i="5"/>
  <c r="C582" i="5"/>
  <c r="C583" i="5"/>
  <c r="C584" i="5"/>
  <c r="D584" i="5" s="1"/>
  <c r="C585" i="5"/>
  <c r="C586" i="5"/>
  <c r="C587" i="5"/>
  <c r="C588" i="5"/>
  <c r="C589" i="5"/>
  <c r="C590" i="5"/>
  <c r="C591" i="5"/>
  <c r="D591" i="5" s="1"/>
  <c r="C592" i="5"/>
  <c r="C593" i="5"/>
  <c r="C594" i="5"/>
  <c r="C595" i="5"/>
  <c r="C596" i="5"/>
  <c r="C597" i="5"/>
  <c r="C598" i="5"/>
  <c r="D598" i="5" s="1"/>
  <c r="C599" i="5"/>
  <c r="C600" i="5"/>
  <c r="C601" i="5"/>
  <c r="C602" i="5"/>
  <c r="C603" i="5"/>
  <c r="C604" i="5"/>
  <c r="C3" i="5"/>
  <c r="C4" i="5"/>
  <c r="C2" i="5"/>
  <c r="D29" i="1" l="1"/>
  <c r="K3" i="1"/>
  <c r="P3" i="1"/>
  <c r="M3" i="1"/>
  <c r="G3" i="1"/>
  <c r="I3" i="1"/>
  <c r="F107" i="2"/>
  <c r="I107" i="2"/>
  <c r="E107" i="2"/>
  <c r="F106" i="2"/>
  <c r="I106" i="2"/>
  <c r="E106" i="2"/>
  <c r="F105" i="2"/>
  <c r="I105" i="2"/>
  <c r="E105" i="2"/>
  <c r="F104" i="2"/>
  <c r="I104" i="2"/>
  <c r="E104" i="2"/>
  <c r="N3" i="1" l="1"/>
  <c r="E3" i="1"/>
  <c r="D33" i="1"/>
  <c r="E33" i="1"/>
  <c r="F33" i="1"/>
  <c r="G33" i="1"/>
  <c r="H33" i="1"/>
  <c r="I33" i="1"/>
  <c r="J33" i="1"/>
  <c r="K33" i="1"/>
  <c r="L33" i="1"/>
  <c r="M33" i="1"/>
  <c r="N33" i="1"/>
  <c r="C33" i="1"/>
  <c r="P4" i="1" l="1"/>
  <c r="M4" i="1"/>
  <c r="K4" i="1"/>
  <c r="I4" i="1"/>
  <c r="G4" i="1"/>
  <c r="F103" i="2"/>
  <c r="I103" i="2"/>
  <c r="F102" i="2"/>
  <c r="I102" i="2"/>
  <c r="F101" i="2"/>
  <c r="I101" i="2"/>
  <c r="F100" i="2"/>
  <c r="I100" i="2"/>
  <c r="F99" i="2"/>
  <c r="I99" i="2"/>
  <c r="E103" i="2"/>
  <c r="E102" i="2"/>
  <c r="E101" i="2"/>
  <c r="E100" i="2"/>
  <c r="E99" i="2"/>
  <c r="E4" i="1" l="1"/>
  <c r="N4" i="1"/>
  <c r="P5" i="1"/>
  <c r="M5" i="1"/>
  <c r="K5" i="1"/>
  <c r="I5" i="1"/>
  <c r="G5" i="1"/>
  <c r="E97" i="2"/>
  <c r="E98" i="2"/>
  <c r="F98" i="2"/>
  <c r="I98" i="2"/>
  <c r="F97" i="2"/>
  <c r="I97" i="2"/>
  <c r="N5" i="1" l="1"/>
  <c r="E5" i="1"/>
  <c r="F96" i="2"/>
  <c r="I96" i="2"/>
  <c r="F95" i="2"/>
  <c r="I95" i="2"/>
  <c r="E96" i="2"/>
  <c r="E95" i="2"/>
  <c r="P6" i="1" l="1"/>
  <c r="M6" i="1"/>
  <c r="K6" i="1"/>
  <c r="I6" i="1"/>
  <c r="G6" i="1"/>
  <c r="F94" i="2"/>
  <c r="I94" i="2"/>
  <c r="F93" i="2"/>
  <c r="I93" i="2"/>
  <c r="F92" i="2"/>
  <c r="I92" i="2"/>
  <c r="F91" i="2"/>
  <c r="I91" i="2"/>
  <c r="E94" i="2"/>
  <c r="E93" i="2"/>
  <c r="E92" i="2"/>
  <c r="E91" i="2"/>
  <c r="N6" i="1" l="1"/>
  <c r="E6" i="1"/>
  <c r="G7" i="1"/>
  <c r="P7" i="1"/>
  <c r="M7" i="1"/>
  <c r="K7" i="1"/>
  <c r="I7" i="1"/>
  <c r="E7" i="1" s="1"/>
  <c r="F90" i="2"/>
  <c r="I90" i="2"/>
  <c r="F89" i="2"/>
  <c r="I89" i="2"/>
  <c r="F88" i="2"/>
  <c r="I88" i="2"/>
  <c r="F87" i="2"/>
  <c r="I87" i="2"/>
  <c r="E90" i="2"/>
  <c r="E89" i="2"/>
  <c r="E88" i="2"/>
  <c r="E87" i="2"/>
  <c r="N7" i="1" l="1"/>
  <c r="E8" i="1"/>
  <c r="N8" i="1"/>
  <c r="F86" i="2"/>
  <c r="I86" i="2"/>
  <c r="F85" i="2"/>
  <c r="I85" i="2"/>
  <c r="F84" i="2"/>
  <c r="I84" i="2"/>
  <c r="F83" i="2"/>
  <c r="I83" i="2"/>
  <c r="F82" i="2"/>
  <c r="I82" i="2"/>
  <c r="E86" i="2"/>
  <c r="E85" i="2"/>
  <c r="E84" i="2"/>
  <c r="E83" i="2"/>
  <c r="E82" i="2"/>
  <c r="E30" i="2"/>
  <c r="E31" i="2"/>
  <c r="E32" i="2"/>
  <c r="E33" i="2"/>
  <c r="E34" i="2"/>
  <c r="E35" i="2"/>
  <c r="I30" i="2"/>
  <c r="I31" i="2"/>
  <c r="I32" i="2"/>
  <c r="I33" i="2"/>
  <c r="I34" i="2"/>
  <c r="I35" i="2"/>
  <c r="F30" i="2"/>
  <c r="F31" i="2"/>
  <c r="F32" i="2"/>
  <c r="F33" i="2"/>
  <c r="F34" i="2"/>
  <c r="F35" i="2"/>
  <c r="G28" i="1"/>
  <c r="D28" i="1"/>
  <c r="P9" i="1"/>
  <c r="M9" i="1"/>
  <c r="K9" i="1"/>
  <c r="I9" i="1"/>
  <c r="G9" i="1"/>
  <c r="E74" i="2"/>
  <c r="E75" i="2"/>
  <c r="E76" i="2"/>
  <c r="E77" i="2"/>
  <c r="E78" i="2"/>
  <c r="E79" i="2"/>
  <c r="E80" i="2"/>
  <c r="E81" i="2"/>
  <c r="I74" i="2"/>
  <c r="I75" i="2"/>
  <c r="I76" i="2"/>
  <c r="I77" i="2"/>
  <c r="I78" i="2"/>
  <c r="I79" i="2"/>
  <c r="I80" i="2"/>
  <c r="I81" i="2"/>
  <c r="F74" i="2"/>
  <c r="F75" i="2"/>
  <c r="F76" i="2"/>
  <c r="F77" i="2"/>
  <c r="F78" i="2"/>
  <c r="F79" i="2"/>
  <c r="F80" i="2"/>
  <c r="F81" i="2"/>
  <c r="F73" i="2"/>
  <c r="I73" i="2"/>
  <c r="E73" i="2"/>
  <c r="N9" i="1" l="1"/>
  <c r="E9" i="1"/>
  <c r="P10" i="1"/>
  <c r="M10" i="1"/>
  <c r="K10" i="1"/>
  <c r="G10" i="1"/>
  <c r="I10" i="1"/>
  <c r="N10" i="1" l="1"/>
  <c r="E10" i="1"/>
  <c r="G61" i="2"/>
  <c r="G70" i="2"/>
  <c r="C61" i="2"/>
  <c r="C70" i="2"/>
  <c r="H70" i="2"/>
  <c r="D70" i="2"/>
  <c r="E70" i="2" l="1"/>
  <c r="E71" i="2"/>
  <c r="E72" i="2"/>
  <c r="I69" i="2"/>
  <c r="I70" i="2"/>
  <c r="I71" i="2"/>
  <c r="I72" i="2"/>
  <c r="F70" i="2"/>
  <c r="F71" i="2"/>
  <c r="F72" i="2"/>
  <c r="F69" i="2"/>
  <c r="E69" i="2"/>
  <c r="K11" i="1"/>
  <c r="I11" i="1"/>
  <c r="E11" i="1" s="1"/>
  <c r="M11" i="1"/>
  <c r="P11" i="1"/>
  <c r="G11" i="1"/>
  <c r="N11" i="1" l="1"/>
  <c r="E37" i="2"/>
  <c r="E38" i="2"/>
  <c r="E39" i="2"/>
  <c r="E40" i="2"/>
  <c r="E41" i="2"/>
  <c r="E42" i="2"/>
  <c r="E43" i="2"/>
  <c r="E44" i="2"/>
  <c r="E45" i="2"/>
  <c r="E46" i="2"/>
  <c r="E47" i="2"/>
  <c r="E48" i="2"/>
  <c r="E49" i="2"/>
  <c r="E50" i="2"/>
  <c r="E51" i="2"/>
  <c r="E52" i="2"/>
  <c r="E53" i="2"/>
  <c r="E54" i="2"/>
  <c r="E55" i="2"/>
  <c r="E56" i="2"/>
  <c r="E57" i="2"/>
  <c r="E58" i="2"/>
  <c r="E59" i="2"/>
  <c r="E60" i="2"/>
  <c r="E62" i="2"/>
  <c r="E63" i="2"/>
  <c r="E64" i="2"/>
  <c r="E65" i="2"/>
  <c r="E66" i="2"/>
  <c r="E67" i="2"/>
  <c r="E68" i="2"/>
  <c r="E36" i="2"/>
  <c r="I37" i="2"/>
  <c r="I38" i="2"/>
  <c r="I39" i="2"/>
  <c r="I40" i="2"/>
  <c r="I41" i="2"/>
  <c r="I42" i="2"/>
  <c r="I43" i="2"/>
  <c r="I44" i="2"/>
  <c r="I45" i="2"/>
  <c r="I46" i="2"/>
  <c r="I47" i="2"/>
  <c r="I48" i="2"/>
  <c r="I49" i="2"/>
  <c r="I50" i="2"/>
  <c r="I51" i="2"/>
  <c r="I52" i="2"/>
  <c r="I53" i="2"/>
  <c r="I54" i="2"/>
  <c r="I55" i="2"/>
  <c r="I56" i="2"/>
  <c r="I57" i="2"/>
  <c r="I58" i="2"/>
  <c r="I59" i="2"/>
  <c r="I60" i="2"/>
  <c r="I62" i="2"/>
  <c r="I63" i="2"/>
  <c r="I64" i="2"/>
  <c r="I65" i="2"/>
  <c r="I66" i="2"/>
  <c r="I67" i="2"/>
  <c r="I68" i="2"/>
  <c r="I36" i="2"/>
  <c r="F37" i="2"/>
  <c r="F38" i="2"/>
  <c r="F39" i="2"/>
  <c r="F40" i="2"/>
  <c r="F41" i="2"/>
  <c r="F42" i="2"/>
  <c r="F43" i="2"/>
  <c r="F44" i="2"/>
  <c r="F45" i="2"/>
  <c r="F46" i="2"/>
  <c r="F47" i="2"/>
  <c r="F48" i="2"/>
  <c r="F49" i="2"/>
  <c r="F50" i="2"/>
  <c r="F51" i="2"/>
  <c r="F52" i="2"/>
  <c r="F53" i="2"/>
  <c r="F54" i="2"/>
  <c r="F55" i="2"/>
  <c r="F56" i="2"/>
  <c r="F57" i="2"/>
  <c r="F58" i="2"/>
  <c r="F59" i="2"/>
  <c r="F60" i="2"/>
  <c r="F62" i="2"/>
  <c r="F63" i="2"/>
  <c r="F64" i="2"/>
  <c r="F65" i="2"/>
  <c r="F66" i="2"/>
  <c r="F67" i="2"/>
  <c r="F68" i="2"/>
  <c r="F36" i="2"/>
  <c r="D61" i="2"/>
  <c r="H61" i="2"/>
  <c r="K12" i="1"/>
  <c r="M12" i="1"/>
  <c r="M13" i="1"/>
  <c r="K13" i="1"/>
  <c r="P12" i="1"/>
  <c r="P13" i="1"/>
  <c r="I12" i="1"/>
  <c r="G12" i="1"/>
  <c r="N12" i="1" l="1"/>
  <c r="K29" i="1"/>
  <c r="N13" i="1"/>
  <c r="M29" i="1"/>
  <c r="I61" i="2"/>
  <c r="F61" i="2"/>
  <c r="E61" i="2"/>
  <c r="E12" i="1"/>
  <c r="I13" i="1"/>
  <c r="G13" i="1"/>
  <c r="N29" i="1" l="1"/>
  <c r="E13" i="1"/>
  <c r="I14" i="1"/>
  <c r="I29" i="1" s="1"/>
  <c r="G14" i="1"/>
  <c r="G29" i="1" s="1"/>
  <c r="P14" i="1"/>
  <c r="P29" i="1" s="1"/>
  <c r="E14" i="1" l="1"/>
  <c r="E29" i="1" s="1"/>
</calcChain>
</file>

<file path=xl/comments1.xml><?xml version="1.0" encoding="utf-8"?>
<comments xmlns="http://schemas.openxmlformats.org/spreadsheetml/2006/main">
  <authors>
    <author>Tero</author>
  </authors>
  <commentList>
    <comment ref="B20" authorId="0">
      <text>
        <r>
          <rPr>
            <sz val="9"/>
            <color indexed="81"/>
            <rFont val="Tahoma"/>
            <family val="2"/>
          </rPr>
          <t xml:space="preserve">Muutto 1.7
</t>
        </r>
      </text>
    </comment>
    <comment ref="B24" authorId="0">
      <text>
        <r>
          <rPr>
            <b/>
            <sz val="9"/>
            <color indexed="81"/>
            <rFont val="Tahoma"/>
            <family val="2"/>
          </rPr>
          <t>Talli maalämpöön 1.3</t>
        </r>
      </text>
    </comment>
  </commentList>
</comments>
</file>

<file path=xl/comments2.xml><?xml version="1.0" encoding="utf-8"?>
<comments xmlns="http://schemas.openxmlformats.org/spreadsheetml/2006/main">
  <authors>
    <author>Tero</author>
  </authors>
  <commentList>
    <comment ref="B2" authorId="0">
      <text>
        <r>
          <rPr>
            <b/>
            <sz val="9"/>
            <color indexed="81"/>
            <rFont val="Tahoma"/>
            <charset val="1"/>
          </rPr>
          <t>Tero:</t>
        </r>
        <r>
          <rPr>
            <sz val="9"/>
            <color indexed="81"/>
            <rFont val="Tahoma"/>
            <charset val="1"/>
          </rPr>
          <t xml:space="preserve">
vähennetty viikon 1 ja viiko 53 lukemat jotka ovat menneet toisille vuosille</t>
        </r>
      </text>
    </comment>
    <comment ref="A75" authorId="0">
      <text>
        <r>
          <rPr>
            <b/>
            <sz val="9"/>
            <color indexed="81"/>
            <rFont val="Tahoma"/>
            <family val="2"/>
          </rPr>
          <t>Tero:</t>
        </r>
        <r>
          <rPr>
            <sz val="9"/>
            <color indexed="81"/>
            <rFont val="Tahoma"/>
            <family val="2"/>
          </rPr>
          <t xml:space="preserve">
Muutoksia lämmityskäyrään, pumpun käyntiaikoihin sekä lämmitysrajaan</t>
        </r>
      </text>
    </comment>
  </commentList>
</comments>
</file>

<file path=xl/sharedStrings.xml><?xml version="1.0" encoding="utf-8"?>
<sst xmlns="http://schemas.openxmlformats.org/spreadsheetml/2006/main" count="85" uniqueCount="71">
  <si>
    <t>mlp h</t>
  </si>
  <si>
    <t>mlp start</t>
  </si>
  <si>
    <t>vesi m3</t>
  </si>
  <si>
    <t>veden ku</t>
  </si>
  <si>
    <t>keski T</t>
  </si>
  <si>
    <t>lämmitystarveluku</t>
  </si>
  <si>
    <t>Tampere</t>
  </si>
  <si>
    <t>I</t>
  </si>
  <si>
    <t>II</t>
  </si>
  <si>
    <t>III</t>
  </si>
  <si>
    <t>V</t>
  </si>
  <si>
    <t>VII</t>
  </si>
  <si>
    <t>VIII</t>
  </si>
  <si>
    <t>IX</t>
  </si>
  <si>
    <t>X</t>
  </si>
  <si>
    <t>XI</t>
  </si>
  <si>
    <t>XII</t>
  </si>
  <si>
    <t>Lämmitystarveluvut vertailukaudella 1981-2010</t>
  </si>
  <si>
    <t>%</t>
  </si>
  <si>
    <t xml:space="preserve"> </t>
  </si>
  <si>
    <t>h/kk</t>
  </si>
  <si>
    <t>start /kk</t>
  </si>
  <si>
    <t>keskikäynti</t>
  </si>
  <si>
    <t>käyttösähkö</t>
  </si>
  <si>
    <t>kulutus kk</t>
  </si>
  <si>
    <t>iv kone lukema</t>
  </si>
  <si>
    <t>mlp lukema</t>
  </si>
  <si>
    <t>1.7.2014-30.6.2015</t>
  </si>
  <si>
    <t>yhteensä</t>
  </si>
  <si>
    <t>lokakuu</t>
  </si>
  <si>
    <t>syyskuu</t>
  </si>
  <si>
    <t>elokuu</t>
  </si>
  <si>
    <t>heinäkuu</t>
  </si>
  <si>
    <t>kesäkuu</t>
  </si>
  <si>
    <t>toukokuu</t>
  </si>
  <si>
    <t>huhtikuu</t>
  </si>
  <si>
    <t>maaliskuu</t>
  </si>
  <si>
    <t>helmikuu</t>
  </si>
  <si>
    <t>tammikuu</t>
  </si>
  <si>
    <t>marraskuu</t>
  </si>
  <si>
    <t>iv-kone kWh/kk</t>
  </si>
  <si>
    <t>mlp kWh/kk</t>
  </si>
  <si>
    <t>IV</t>
  </si>
  <si>
    <t>VI</t>
  </si>
  <si>
    <t>joulukuu</t>
  </si>
  <si>
    <t>EET</t>
  </si>
  <si>
    <t>KeskilämpötilaC</t>
  </si>
  <si>
    <t>viikko</t>
  </si>
  <si>
    <t>Vko keskil.</t>
  </si>
  <si>
    <t>kWh/vko</t>
  </si>
  <si>
    <t>kWh/d</t>
  </si>
  <si>
    <t>Vko</t>
  </si>
  <si>
    <t>lämmitysteho</t>
  </si>
  <si>
    <t>ottoteho</t>
  </si>
  <si>
    <t>lämmitys tuotto</t>
  </si>
  <si>
    <t>Lämmitys otto</t>
  </si>
  <si>
    <t>käyttövesi tuotto</t>
  </si>
  <si>
    <t>käyttövesi teho</t>
  </si>
  <si>
    <t>Käyttövesi otto</t>
  </si>
  <si>
    <t>cop</t>
  </si>
  <si>
    <t>kv tuotto</t>
  </si>
  <si>
    <t>lv sähkö</t>
  </si>
  <si>
    <t>lv tuotto</t>
  </si>
  <si>
    <t>kv sähkö</t>
  </si>
  <si>
    <t>kaivosta</t>
  </si>
  <si>
    <t>lv cop</t>
  </si>
  <si>
    <t>kv cop</t>
  </si>
  <si>
    <t>kuukausi</t>
  </si>
  <si>
    <t>pvm</t>
  </si>
  <si>
    <t>vuosi</t>
  </si>
  <si>
    <t>yhteensä sähkö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</si>
</sst>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8" x14ac:knownFonts="1">
    <font>
      <sz val="11"/>
      <color theme="1"/>
      <name val="Calibri"/>
      <family val="2"/>
      <scheme val="minor"/>
    </font>
    <font>
      <b/>
      <sz val="9"/>
      <color theme="1"/>
      <name val="Arial"/>
      <family val="2"/>
    </font>
    <font>
      <sz val="9"/>
      <color theme="1"/>
      <name val="Arial"/>
      <family val="2"/>
    </font>
    <font>
      <b/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Tahoma"/>
      <charset val="1"/>
    </font>
    <font>
      <b/>
      <sz val="9"/>
      <color indexed="81"/>
      <name val="Tahoma"/>
      <charset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rgb="FFDDDDDD"/>
      </left>
      <right/>
      <top style="medium">
        <color rgb="FFDDDDDD"/>
      </top>
      <bottom style="medium">
        <color rgb="FFDDDDDD"/>
      </bottom>
      <diagonal/>
    </border>
    <border>
      <left/>
      <right/>
      <top style="medium">
        <color rgb="FFDDDDDD"/>
      </top>
      <bottom style="medium">
        <color rgb="FFDDDDDD"/>
      </bottom>
      <diagonal/>
    </border>
    <border>
      <left/>
      <right style="medium">
        <color rgb="FFDDDDDD"/>
      </right>
      <top style="medium">
        <color rgb="FFDDDDDD"/>
      </top>
      <bottom style="medium">
        <color rgb="FFDDDDDD"/>
      </bottom>
      <diagonal/>
    </border>
  </borders>
  <cellStyleXfs count="1">
    <xf numFmtId="0" fontId="0" fillId="0" borderId="0"/>
  </cellStyleXfs>
  <cellXfs count="22">
    <xf numFmtId="0" fontId="0" fillId="0" borderId="0" xfId="0"/>
    <xf numFmtId="14" fontId="0" fillId="0" borderId="0" xfId="0" applyNumberFormat="1"/>
    <xf numFmtId="0" fontId="1" fillId="0" borderId="1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164" fontId="0" fillId="0" borderId="0" xfId="0" applyNumberFormat="1"/>
    <xf numFmtId="2" fontId="0" fillId="0" borderId="0" xfId="0" applyNumberFormat="1"/>
    <xf numFmtId="1" fontId="0" fillId="0" borderId="0" xfId="0" applyNumberFormat="1"/>
    <xf numFmtId="14" fontId="3" fillId="0" borderId="0" xfId="0" applyNumberFormat="1" applyFont="1"/>
    <xf numFmtId="0" fontId="0" fillId="0" borderId="0" xfId="0" applyNumberFormat="1"/>
    <xf numFmtId="0" fontId="0" fillId="0" borderId="0" xfId="0" applyAlignment="1">
      <alignment horizontal="left"/>
    </xf>
    <xf numFmtId="14" fontId="0" fillId="0" borderId="0" xfId="0" applyNumberFormat="1" applyAlignment="1">
      <alignment horizontal="left" indent="1"/>
    </xf>
    <xf numFmtId="0" fontId="3" fillId="0" borderId="0" xfId="0" applyFont="1" applyAlignment="1">
      <alignment horizontal="center"/>
    </xf>
    <xf numFmtId="2" fontId="0" fillId="0" borderId="0" xfId="0" quotePrefix="1" applyNumberFormat="1"/>
    <xf numFmtId="0" fontId="3" fillId="0" borderId="0" xfId="0" applyFont="1" applyAlignment="1"/>
    <xf numFmtId="0" fontId="3" fillId="0" borderId="0" xfId="0" applyFont="1"/>
    <xf numFmtId="0" fontId="0" fillId="0" borderId="0" xfId="0" applyFill="1"/>
    <xf numFmtId="1" fontId="0" fillId="0" borderId="0" xfId="0" applyNumberFormat="1" applyFill="1" applyBorder="1"/>
    <xf numFmtId="0" fontId="0" fillId="0" borderId="0" xfId="0" applyFill="1" applyBorder="1"/>
    <xf numFmtId="0" fontId="3" fillId="0" borderId="0" xfId="0" applyFont="1" applyAlignment="1">
      <alignment horizontal="center"/>
    </xf>
    <xf numFmtId="0" fontId="0" fillId="0" borderId="0" xfId="0" applyAlignment="1">
      <alignment horizontal="center"/>
    </xf>
    <xf numFmtId="164" fontId="3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00FF"/>
      <color rgb="FFFFC000"/>
      <color rgb="FF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i-FI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Lukemat!$E$1</c:f>
              <c:strCache>
                <c:ptCount val="1"/>
                <c:pt idx="0">
                  <c:v>käyttösähkö</c:v>
                </c:pt>
              </c:strCache>
            </c:strRef>
          </c:tx>
          <c:invertIfNegative val="0"/>
          <c:dLbls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Lukemat!$C$3:$C$15</c:f>
              <c:strCache>
                <c:ptCount val="12"/>
                <c:pt idx="0">
                  <c:v>joulukuu</c:v>
                </c:pt>
                <c:pt idx="1">
                  <c:v>marraskuu</c:v>
                </c:pt>
                <c:pt idx="2">
                  <c:v>lokakuu</c:v>
                </c:pt>
                <c:pt idx="3">
                  <c:v>syyskuu</c:v>
                </c:pt>
                <c:pt idx="4">
                  <c:v>elokuu</c:v>
                </c:pt>
                <c:pt idx="5">
                  <c:v>heinäkuu</c:v>
                </c:pt>
                <c:pt idx="6">
                  <c:v>kesäkuu</c:v>
                </c:pt>
                <c:pt idx="7">
                  <c:v>toukokuu</c:v>
                </c:pt>
                <c:pt idx="8">
                  <c:v>huhtikuu</c:v>
                </c:pt>
                <c:pt idx="9">
                  <c:v>maaliskuu</c:v>
                </c:pt>
                <c:pt idx="10">
                  <c:v>helmikuu</c:v>
                </c:pt>
                <c:pt idx="11">
                  <c:v>tammikuu</c:v>
                </c:pt>
              </c:strCache>
            </c:strRef>
          </c:cat>
          <c:val>
            <c:numRef>
              <c:f>Lukemat!$E$3:$E$15</c:f>
              <c:numCache>
                <c:formatCode>0.00</c:formatCode>
                <c:ptCount val="13"/>
                <c:pt idx="0">
                  <c:v>278.24000000000115</c:v>
                </c:pt>
                <c:pt idx="1">
                  <c:v>232.4999999999992</c:v>
                </c:pt>
                <c:pt idx="2">
                  <c:v>266.44999999999993</c:v>
                </c:pt>
                <c:pt idx="3">
                  <c:v>255.90000000000055</c:v>
                </c:pt>
                <c:pt idx="4">
                  <c:v>263.69342857142829</c:v>
                </c:pt>
                <c:pt idx="5">
                  <c:v>283.85657142857099</c:v>
                </c:pt>
                <c:pt idx="6">
                  <c:v>194.62000000000046</c:v>
                </c:pt>
                <c:pt idx="7" formatCode="General">
                  <c:v>272.85000000000025</c:v>
                </c:pt>
                <c:pt idx="8" formatCode="General">
                  <c:v>298.34999999999968</c:v>
                </c:pt>
                <c:pt idx="9" formatCode="General">
                  <c:v>287.17999999999995</c:v>
                </c:pt>
                <c:pt idx="10" formatCode="General">
                  <c:v>263.6900000000004</c:v>
                </c:pt>
                <c:pt idx="11" formatCode="General">
                  <c:v>318.47000000000008</c:v>
                </c:pt>
              </c:numCache>
            </c:numRef>
          </c:val>
        </c:ser>
        <c:ser>
          <c:idx val="1"/>
          <c:order val="1"/>
          <c:tx>
            <c:strRef>
              <c:f>Lukemat!$G$1</c:f>
              <c:strCache>
                <c:ptCount val="1"/>
                <c:pt idx="0">
                  <c:v>iv-kone kWh/kk</c:v>
                </c:pt>
              </c:strCache>
            </c:strRef>
          </c:tx>
          <c:invertIfNegative val="0"/>
          <c:dLbls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Lukemat!$C$3:$C$15</c:f>
              <c:strCache>
                <c:ptCount val="12"/>
                <c:pt idx="0">
                  <c:v>joulukuu</c:v>
                </c:pt>
                <c:pt idx="1">
                  <c:v>marraskuu</c:v>
                </c:pt>
                <c:pt idx="2">
                  <c:v>lokakuu</c:v>
                </c:pt>
                <c:pt idx="3">
                  <c:v>syyskuu</c:v>
                </c:pt>
                <c:pt idx="4">
                  <c:v>elokuu</c:v>
                </c:pt>
                <c:pt idx="5">
                  <c:v>heinäkuu</c:v>
                </c:pt>
                <c:pt idx="6">
                  <c:v>kesäkuu</c:v>
                </c:pt>
                <c:pt idx="7">
                  <c:v>toukokuu</c:v>
                </c:pt>
                <c:pt idx="8">
                  <c:v>huhtikuu</c:v>
                </c:pt>
                <c:pt idx="9">
                  <c:v>maaliskuu</c:v>
                </c:pt>
                <c:pt idx="10">
                  <c:v>helmikuu</c:v>
                </c:pt>
                <c:pt idx="11">
                  <c:v>tammikuu</c:v>
                </c:pt>
              </c:strCache>
            </c:strRef>
          </c:cat>
          <c:val>
            <c:numRef>
              <c:f>Lukemat!$G$3:$G$15</c:f>
              <c:numCache>
                <c:formatCode>General</c:formatCode>
                <c:ptCount val="13"/>
                <c:pt idx="0">
                  <c:v>58.500000000000114</c:v>
                </c:pt>
                <c:pt idx="1">
                  <c:v>38.649999999999977</c:v>
                </c:pt>
                <c:pt idx="2">
                  <c:v>60.460000000000036</c:v>
                </c:pt>
                <c:pt idx="3">
                  <c:v>59.119999999999891</c:v>
                </c:pt>
                <c:pt idx="4">
                  <c:v>66.690000000000055</c:v>
                </c:pt>
                <c:pt idx="5">
                  <c:v>66.5</c:v>
                </c:pt>
                <c:pt idx="6">
                  <c:v>60.899999999999977</c:v>
                </c:pt>
                <c:pt idx="7">
                  <c:v>64.82000000000005</c:v>
                </c:pt>
                <c:pt idx="8">
                  <c:v>40.409999999999968</c:v>
                </c:pt>
                <c:pt idx="9">
                  <c:v>46.120000000000005</c:v>
                </c:pt>
                <c:pt idx="10">
                  <c:v>41.240000000000009</c:v>
                </c:pt>
                <c:pt idx="11">
                  <c:v>59.199999999999989</c:v>
                </c:pt>
              </c:numCache>
            </c:numRef>
          </c:val>
        </c:ser>
        <c:ser>
          <c:idx val="2"/>
          <c:order val="2"/>
          <c:tx>
            <c:strRef>
              <c:f>Lukemat!$I$1</c:f>
              <c:strCache>
                <c:ptCount val="1"/>
                <c:pt idx="0">
                  <c:v>mlp kWh/kk</c:v>
                </c:pt>
              </c:strCache>
            </c:strRef>
          </c:tx>
          <c:invertIfNegative val="0"/>
          <c:dLbls>
            <c:numFmt formatCode="#,##0.00" sourceLinked="0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Lukemat!$C$3:$C$15</c:f>
              <c:strCache>
                <c:ptCount val="12"/>
                <c:pt idx="0">
                  <c:v>joulukuu</c:v>
                </c:pt>
                <c:pt idx="1">
                  <c:v>marraskuu</c:v>
                </c:pt>
                <c:pt idx="2">
                  <c:v>lokakuu</c:v>
                </c:pt>
                <c:pt idx="3">
                  <c:v>syyskuu</c:v>
                </c:pt>
                <c:pt idx="4">
                  <c:v>elokuu</c:v>
                </c:pt>
                <c:pt idx="5">
                  <c:v>heinäkuu</c:v>
                </c:pt>
                <c:pt idx="6">
                  <c:v>kesäkuu</c:v>
                </c:pt>
                <c:pt idx="7">
                  <c:v>toukokuu</c:v>
                </c:pt>
                <c:pt idx="8">
                  <c:v>huhtikuu</c:v>
                </c:pt>
                <c:pt idx="9">
                  <c:v>maaliskuu</c:v>
                </c:pt>
                <c:pt idx="10">
                  <c:v>helmikuu</c:v>
                </c:pt>
                <c:pt idx="11">
                  <c:v>tammikuu</c:v>
                </c:pt>
              </c:strCache>
            </c:strRef>
          </c:cat>
          <c:val>
            <c:numRef>
              <c:f>Lukemat!$I$3:$I$15</c:f>
              <c:numCache>
                <c:formatCode>0.00</c:formatCode>
                <c:ptCount val="13"/>
                <c:pt idx="0">
                  <c:v>663.68999999999869</c:v>
                </c:pt>
                <c:pt idx="1">
                  <c:v>545.79000000000087</c:v>
                </c:pt>
                <c:pt idx="2">
                  <c:v>521.17000000000007</c:v>
                </c:pt>
                <c:pt idx="3">
                  <c:v>267.47999999999956</c:v>
                </c:pt>
                <c:pt idx="4">
                  <c:v>151.61657142857166</c:v>
                </c:pt>
                <c:pt idx="5">
                  <c:v>172.3334285714291</c:v>
                </c:pt>
                <c:pt idx="6" formatCode="General">
                  <c:v>243.47999999999956</c:v>
                </c:pt>
                <c:pt idx="7" formatCode="General">
                  <c:v>362.27999999999975</c:v>
                </c:pt>
                <c:pt idx="8" formatCode="General">
                  <c:v>575.8100000000004</c:v>
                </c:pt>
                <c:pt idx="9" formatCode="General">
                  <c:v>641.25</c:v>
                </c:pt>
                <c:pt idx="10" formatCode="General">
                  <c:v>655.1899999999996</c:v>
                </c:pt>
                <c:pt idx="11" formatCode="General">
                  <c:v>796.32999999999993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5"/>
        <c:overlap val="100"/>
        <c:axId val="94632576"/>
        <c:axId val="99087872"/>
      </c:barChart>
      <c:catAx>
        <c:axId val="94632576"/>
        <c:scaling>
          <c:orientation val="minMax"/>
        </c:scaling>
        <c:delete val="0"/>
        <c:axPos val="b"/>
        <c:numFmt formatCode="m/d/yyyy" sourceLinked="1"/>
        <c:majorTickMark val="none"/>
        <c:minorTickMark val="none"/>
        <c:tickLblPos val="nextTo"/>
        <c:crossAx val="99087872"/>
        <c:crosses val="autoZero"/>
        <c:auto val="1"/>
        <c:lblAlgn val="ctr"/>
        <c:lblOffset val="100"/>
        <c:noMultiLvlLbl val="0"/>
      </c:catAx>
      <c:valAx>
        <c:axId val="99087872"/>
        <c:scaling>
          <c:orientation val="minMax"/>
        </c:scaling>
        <c:delete val="0"/>
        <c:axPos val="l"/>
        <c:majorGridlines/>
        <c:minorGridlines/>
        <c:title>
          <c:tx>
            <c:rich>
              <a:bodyPr/>
              <a:lstStyle/>
              <a:p>
                <a:pPr>
                  <a:defRPr/>
                </a:pPr>
                <a:r>
                  <a:rPr lang="fi-FI"/>
                  <a:t>kWh/kk</a:t>
                </a:r>
              </a:p>
            </c:rich>
          </c:tx>
          <c:layout/>
          <c:overlay val="0"/>
        </c:title>
        <c:numFmt formatCode="0.00" sourceLinked="1"/>
        <c:majorTickMark val="out"/>
        <c:minorTickMark val="none"/>
        <c:tickLblPos val="nextTo"/>
        <c:crossAx val="94632576"/>
        <c:crosses val="autoZero"/>
        <c:crossBetween val="between"/>
        <c:majorUnit val="100"/>
        <c:minorUnit val="50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i-FI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4.7297402961984258E-2"/>
          <c:y val="3.0341724319757398E-2"/>
          <c:w val="0.81517788077914188"/>
          <c:h val="0.88636958363003049"/>
        </c:manualLayout>
      </c:layout>
      <c:lineChart>
        <c:grouping val="standard"/>
        <c:varyColors val="0"/>
        <c:ser>
          <c:idx val="1"/>
          <c:order val="0"/>
          <c:tx>
            <c:v>lv tuotto 2014</c:v>
          </c:tx>
          <c:spPr>
            <a:ln w="19050">
              <a:solidFill>
                <a:srgbClr val="FF0000"/>
              </a:solidFill>
              <a:prstDash val="sysDot"/>
            </a:ln>
          </c:spPr>
          <c:marker>
            <c:symbol val="none"/>
          </c:marker>
          <c:val>
            <c:numRef>
              <c:f>'MLP tuotot &amp; kulutukset'!$D$4:$D$55</c:f>
              <c:numCache>
                <c:formatCode>General</c:formatCode>
                <c:ptCount val="52"/>
                <c:pt idx="26">
                  <c:v>181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74.7</c:v>
                </c:pt>
                <c:pt idx="33">
                  <c:v>151.19999999999999</c:v>
                </c:pt>
                <c:pt idx="34">
                  <c:v>197</c:v>
                </c:pt>
                <c:pt idx="35">
                  <c:v>157.9</c:v>
                </c:pt>
                <c:pt idx="36">
                  <c:v>166.9</c:v>
                </c:pt>
                <c:pt idx="37">
                  <c:v>221.8</c:v>
                </c:pt>
                <c:pt idx="38">
                  <c:v>354.1</c:v>
                </c:pt>
                <c:pt idx="39">
                  <c:v>311.7</c:v>
                </c:pt>
                <c:pt idx="40">
                  <c:v>345.2</c:v>
                </c:pt>
                <c:pt idx="41">
                  <c:v>501.2</c:v>
                </c:pt>
                <c:pt idx="42">
                  <c:v>556.1</c:v>
                </c:pt>
                <c:pt idx="43">
                  <c:v>428.2</c:v>
                </c:pt>
                <c:pt idx="44">
                  <c:v>549.70000000000005</c:v>
                </c:pt>
                <c:pt idx="45">
                  <c:v>530.6</c:v>
                </c:pt>
                <c:pt idx="46">
                  <c:v>650.9</c:v>
                </c:pt>
                <c:pt idx="47">
                  <c:v>561.1</c:v>
                </c:pt>
                <c:pt idx="48">
                  <c:v>618.79999999999995</c:v>
                </c:pt>
                <c:pt idx="49">
                  <c:v>576.4</c:v>
                </c:pt>
                <c:pt idx="50">
                  <c:v>590.9</c:v>
                </c:pt>
                <c:pt idx="51">
                  <c:v>840</c:v>
                </c:pt>
              </c:numCache>
            </c:numRef>
          </c:val>
          <c:smooth val="0"/>
        </c:ser>
        <c:ser>
          <c:idx val="0"/>
          <c:order val="1"/>
          <c:tx>
            <c:v>lv tuotto 2015</c:v>
          </c:tx>
          <c:spPr>
            <a:ln w="19050">
              <a:solidFill>
                <a:srgbClr val="FF0000"/>
              </a:solidFill>
              <a:prstDash val="dash"/>
            </a:ln>
          </c:spPr>
          <c:marker>
            <c:symbol val="none"/>
          </c:marker>
          <c:val>
            <c:numRef>
              <c:f>'MLP tuotot &amp; kulutukset'!$D$56:$D$108</c:f>
              <c:numCache>
                <c:formatCode>General</c:formatCode>
                <c:ptCount val="53"/>
                <c:pt idx="0">
                  <c:v>632.9</c:v>
                </c:pt>
                <c:pt idx="1">
                  <c:v>785.5</c:v>
                </c:pt>
                <c:pt idx="2">
                  <c:v>618.29999999999995</c:v>
                </c:pt>
                <c:pt idx="3">
                  <c:v>782.5</c:v>
                </c:pt>
                <c:pt idx="4">
                  <c:v>645.5</c:v>
                </c:pt>
                <c:pt idx="5" formatCode="0.0">
                  <c:v>639.75</c:v>
                </c:pt>
                <c:pt idx="6">
                  <c:v>634</c:v>
                </c:pt>
                <c:pt idx="7">
                  <c:v>608.29999999999995</c:v>
                </c:pt>
                <c:pt idx="8">
                  <c:v>593.79999999999995</c:v>
                </c:pt>
                <c:pt idx="9">
                  <c:v>590.1</c:v>
                </c:pt>
                <c:pt idx="10">
                  <c:v>540.79999999999995</c:v>
                </c:pt>
                <c:pt idx="11">
                  <c:v>547.4</c:v>
                </c:pt>
                <c:pt idx="12">
                  <c:v>582.9</c:v>
                </c:pt>
                <c:pt idx="13">
                  <c:v>522.9</c:v>
                </c:pt>
                <c:pt idx="14">
                  <c:v>509.29999999999995</c:v>
                </c:pt>
                <c:pt idx="15">
                  <c:v>495.7</c:v>
                </c:pt>
                <c:pt idx="16">
                  <c:v>439.4</c:v>
                </c:pt>
                <c:pt idx="17">
                  <c:v>360.4</c:v>
                </c:pt>
                <c:pt idx="18">
                  <c:v>263.5</c:v>
                </c:pt>
                <c:pt idx="19">
                  <c:v>315.2</c:v>
                </c:pt>
                <c:pt idx="20">
                  <c:v>248.7</c:v>
                </c:pt>
                <c:pt idx="21">
                  <c:v>170.7</c:v>
                </c:pt>
                <c:pt idx="22">
                  <c:v>210.7</c:v>
                </c:pt>
                <c:pt idx="23">
                  <c:v>167.8</c:v>
                </c:pt>
                <c:pt idx="24">
                  <c:v>176.3</c:v>
                </c:pt>
                <c:pt idx="25">
                  <c:v>116.2</c:v>
                </c:pt>
                <c:pt idx="26">
                  <c:v>24.5</c:v>
                </c:pt>
                <c:pt idx="27">
                  <c:v>30.8</c:v>
                </c:pt>
                <c:pt idx="28">
                  <c:v>84.8</c:v>
                </c:pt>
                <c:pt idx="29">
                  <c:v>91.1</c:v>
                </c:pt>
                <c:pt idx="30">
                  <c:v>98.1</c:v>
                </c:pt>
                <c:pt idx="31">
                  <c:v>40</c:v>
                </c:pt>
                <c:pt idx="32">
                  <c:v>49.7</c:v>
                </c:pt>
                <c:pt idx="33">
                  <c:v>85.4</c:v>
                </c:pt>
                <c:pt idx="34">
                  <c:v>39.1</c:v>
                </c:pt>
                <c:pt idx="35">
                  <c:v>170.2</c:v>
                </c:pt>
                <c:pt idx="36">
                  <c:v>189.2</c:v>
                </c:pt>
                <c:pt idx="37">
                  <c:v>126.2</c:v>
                </c:pt>
                <c:pt idx="38">
                  <c:v>222.6</c:v>
                </c:pt>
                <c:pt idx="39">
                  <c:v>287.8</c:v>
                </c:pt>
                <c:pt idx="40">
                  <c:v>578.9</c:v>
                </c:pt>
                <c:pt idx="41">
                  <c:v>400.1</c:v>
                </c:pt>
                <c:pt idx="42">
                  <c:v>352.4</c:v>
                </c:pt>
                <c:pt idx="43">
                  <c:v>491.6</c:v>
                </c:pt>
                <c:pt idx="44">
                  <c:v>394.9</c:v>
                </c:pt>
                <c:pt idx="45">
                  <c:v>483.8</c:v>
                </c:pt>
                <c:pt idx="46">
                  <c:v>543.1</c:v>
                </c:pt>
                <c:pt idx="47">
                  <c:v>544.70000000000005</c:v>
                </c:pt>
                <c:pt idx="48">
                  <c:v>514.6</c:v>
                </c:pt>
                <c:pt idx="49">
                  <c:v>561.29999999999995</c:v>
                </c:pt>
                <c:pt idx="50">
                  <c:v>558.79999999999995</c:v>
                </c:pt>
                <c:pt idx="51">
                  <c:v>607.79999999999995</c:v>
                </c:pt>
                <c:pt idx="52">
                  <c:v>800</c:v>
                </c:pt>
              </c:numCache>
            </c:numRef>
          </c:val>
          <c:smooth val="0"/>
        </c:ser>
        <c:ser>
          <c:idx val="8"/>
          <c:order val="2"/>
          <c:tx>
            <c:v>lv tuotto 2016</c:v>
          </c:tx>
          <c:spPr>
            <a:ln w="19050">
              <a:solidFill>
                <a:srgbClr val="FF0000"/>
              </a:solidFill>
            </a:ln>
          </c:spPr>
          <c:marker>
            <c:symbol val="none"/>
          </c:marker>
          <c:val>
            <c:numRef>
              <c:f>'MLP tuotot &amp; kulutukset'!$D$109:$D$160</c:f>
              <c:numCache>
                <c:formatCode>General</c:formatCode>
                <c:ptCount val="52"/>
                <c:pt idx="0">
                  <c:v>1085.7</c:v>
                </c:pt>
                <c:pt idx="1">
                  <c:v>851.8</c:v>
                </c:pt>
                <c:pt idx="2">
                  <c:v>881.4</c:v>
                </c:pt>
                <c:pt idx="3">
                  <c:v>505.7</c:v>
                </c:pt>
              </c:numCache>
            </c:numRef>
          </c:val>
          <c:smooth val="0"/>
        </c:ser>
        <c:ser>
          <c:idx val="4"/>
          <c:order val="6"/>
          <c:tx>
            <c:v>kv tuotto 2014</c:v>
          </c:tx>
          <c:spPr>
            <a:ln w="19050">
              <a:solidFill>
                <a:srgbClr val="00B050"/>
              </a:solidFill>
              <a:prstDash val="sysDot"/>
            </a:ln>
          </c:spPr>
          <c:marker>
            <c:symbol val="none"/>
          </c:marker>
          <c:val>
            <c:numRef>
              <c:f>'MLP tuotot &amp; kulutukset'!$H$4:$H$55</c:f>
              <c:numCache>
                <c:formatCode>General</c:formatCode>
                <c:ptCount val="52"/>
                <c:pt idx="26">
                  <c:v>39.299999999999997</c:v>
                </c:pt>
                <c:pt idx="27">
                  <c:v>65.099999999999994</c:v>
                </c:pt>
                <c:pt idx="28">
                  <c:v>57.9</c:v>
                </c:pt>
                <c:pt idx="29">
                  <c:v>45.2</c:v>
                </c:pt>
                <c:pt idx="30">
                  <c:v>46</c:v>
                </c:pt>
                <c:pt idx="31">
                  <c:v>37.299999999999997</c:v>
                </c:pt>
                <c:pt idx="32">
                  <c:v>39</c:v>
                </c:pt>
                <c:pt idx="33">
                  <c:v>37.700000000000003</c:v>
                </c:pt>
                <c:pt idx="34">
                  <c:v>50.1</c:v>
                </c:pt>
                <c:pt idx="35">
                  <c:v>47.2</c:v>
                </c:pt>
                <c:pt idx="36">
                  <c:v>50.5</c:v>
                </c:pt>
                <c:pt idx="37">
                  <c:v>41.5</c:v>
                </c:pt>
                <c:pt idx="38">
                  <c:v>45.5</c:v>
                </c:pt>
                <c:pt idx="39">
                  <c:v>57</c:v>
                </c:pt>
                <c:pt idx="40">
                  <c:v>40.799999999999997</c:v>
                </c:pt>
                <c:pt idx="41">
                  <c:v>49.3</c:v>
                </c:pt>
                <c:pt idx="42">
                  <c:v>57.1</c:v>
                </c:pt>
                <c:pt idx="43">
                  <c:v>50.3</c:v>
                </c:pt>
                <c:pt idx="44">
                  <c:v>67.2</c:v>
                </c:pt>
                <c:pt idx="45">
                  <c:v>52.1</c:v>
                </c:pt>
                <c:pt idx="46">
                  <c:v>50.4</c:v>
                </c:pt>
                <c:pt idx="47">
                  <c:v>47</c:v>
                </c:pt>
                <c:pt idx="48">
                  <c:v>45</c:v>
                </c:pt>
                <c:pt idx="49">
                  <c:v>48.9</c:v>
                </c:pt>
                <c:pt idx="50">
                  <c:v>70.5</c:v>
                </c:pt>
                <c:pt idx="51">
                  <c:v>51.4</c:v>
                </c:pt>
              </c:numCache>
            </c:numRef>
          </c:val>
          <c:smooth val="0"/>
        </c:ser>
        <c:ser>
          <c:idx val="6"/>
          <c:order val="7"/>
          <c:tx>
            <c:v>kv tuotto 2015</c:v>
          </c:tx>
          <c:spPr>
            <a:ln w="19050">
              <a:solidFill>
                <a:srgbClr val="00B050"/>
              </a:solidFill>
              <a:prstDash val="dash"/>
            </a:ln>
          </c:spPr>
          <c:marker>
            <c:symbol val="none"/>
          </c:marker>
          <c:val>
            <c:numRef>
              <c:f>'MLP tuotot &amp; kulutukset'!$H$56:$H$108</c:f>
              <c:numCache>
                <c:formatCode>General</c:formatCode>
                <c:ptCount val="53"/>
                <c:pt idx="0">
                  <c:v>54.7</c:v>
                </c:pt>
                <c:pt idx="1">
                  <c:v>51</c:v>
                </c:pt>
                <c:pt idx="2">
                  <c:v>56.5</c:v>
                </c:pt>
                <c:pt idx="3">
                  <c:v>53.3</c:v>
                </c:pt>
                <c:pt idx="4">
                  <c:v>51</c:v>
                </c:pt>
                <c:pt idx="5" formatCode="0.0">
                  <c:v>51.15</c:v>
                </c:pt>
                <c:pt idx="6">
                  <c:v>51.3</c:v>
                </c:pt>
                <c:pt idx="7">
                  <c:v>55.1</c:v>
                </c:pt>
                <c:pt idx="8">
                  <c:v>61.6</c:v>
                </c:pt>
                <c:pt idx="9">
                  <c:v>61.6</c:v>
                </c:pt>
                <c:pt idx="10">
                  <c:v>61.1</c:v>
                </c:pt>
                <c:pt idx="11">
                  <c:v>54.2</c:v>
                </c:pt>
                <c:pt idx="12">
                  <c:v>51.7</c:v>
                </c:pt>
                <c:pt idx="13">
                  <c:v>55.9</c:v>
                </c:pt>
                <c:pt idx="14">
                  <c:v>50.65</c:v>
                </c:pt>
                <c:pt idx="15">
                  <c:v>45.4</c:v>
                </c:pt>
                <c:pt idx="16">
                  <c:v>58.8</c:v>
                </c:pt>
                <c:pt idx="17">
                  <c:v>75.2</c:v>
                </c:pt>
                <c:pt idx="18">
                  <c:v>51.4</c:v>
                </c:pt>
                <c:pt idx="19">
                  <c:v>59.8</c:v>
                </c:pt>
                <c:pt idx="20">
                  <c:v>56.5</c:v>
                </c:pt>
                <c:pt idx="21">
                  <c:v>71.099999999999994</c:v>
                </c:pt>
                <c:pt idx="22">
                  <c:v>47.5</c:v>
                </c:pt>
                <c:pt idx="23">
                  <c:v>55.5</c:v>
                </c:pt>
                <c:pt idx="24">
                  <c:v>49.5</c:v>
                </c:pt>
                <c:pt idx="25">
                  <c:v>62</c:v>
                </c:pt>
                <c:pt idx="26">
                  <c:v>64</c:v>
                </c:pt>
                <c:pt idx="27">
                  <c:v>69.5</c:v>
                </c:pt>
                <c:pt idx="28">
                  <c:v>52.7</c:v>
                </c:pt>
                <c:pt idx="29">
                  <c:v>53.3</c:v>
                </c:pt>
                <c:pt idx="30">
                  <c:v>52.1</c:v>
                </c:pt>
                <c:pt idx="31">
                  <c:v>40.9</c:v>
                </c:pt>
                <c:pt idx="32">
                  <c:v>54.5</c:v>
                </c:pt>
                <c:pt idx="33">
                  <c:v>51.4</c:v>
                </c:pt>
                <c:pt idx="34">
                  <c:v>42.8</c:v>
                </c:pt>
                <c:pt idx="35">
                  <c:v>47.6</c:v>
                </c:pt>
                <c:pt idx="36">
                  <c:v>43.5</c:v>
                </c:pt>
                <c:pt idx="37">
                  <c:v>40.200000000000003</c:v>
                </c:pt>
                <c:pt idx="38">
                  <c:v>55.6</c:v>
                </c:pt>
                <c:pt idx="39">
                  <c:v>49.9</c:v>
                </c:pt>
                <c:pt idx="40">
                  <c:v>37.200000000000003</c:v>
                </c:pt>
                <c:pt idx="41">
                  <c:v>60</c:v>
                </c:pt>
                <c:pt idx="42">
                  <c:v>43.6</c:v>
                </c:pt>
                <c:pt idx="43">
                  <c:v>42.6</c:v>
                </c:pt>
                <c:pt idx="44">
                  <c:v>54.2</c:v>
                </c:pt>
                <c:pt idx="45">
                  <c:v>45.4</c:v>
                </c:pt>
                <c:pt idx="46">
                  <c:v>46.5</c:v>
                </c:pt>
                <c:pt idx="47">
                  <c:v>54.5</c:v>
                </c:pt>
                <c:pt idx="48">
                  <c:v>47.6</c:v>
                </c:pt>
                <c:pt idx="49">
                  <c:v>53.8</c:v>
                </c:pt>
                <c:pt idx="50">
                  <c:v>48.4</c:v>
                </c:pt>
                <c:pt idx="51">
                  <c:v>49.4</c:v>
                </c:pt>
                <c:pt idx="52">
                  <c:v>50</c:v>
                </c:pt>
              </c:numCache>
            </c:numRef>
          </c:val>
          <c:smooth val="0"/>
        </c:ser>
        <c:ser>
          <c:idx val="10"/>
          <c:order val="8"/>
          <c:tx>
            <c:v>kv tuotto 2016</c:v>
          </c:tx>
          <c:spPr>
            <a:ln w="19050">
              <a:solidFill>
                <a:srgbClr val="00B050"/>
              </a:solidFill>
            </a:ln>
          </c:spPr>
          <c:marker>
            <c:symbol val="none"/>
          </c:marker>
          <c:val>
            <c:numRef>
              <c:f>'MLP tuotot &amp; kulutukset'!$H$109:$H$160</c:f>
              <c:numCache>
                <c:formatCode>General</c:formatCode>
                <c:ptCount val="52"/>
                <c:pt idx="0">
                  <c:v>52.7</c:v>
                </c:pt>
                <c:pt idx="1">
                  <c:v>52.2</c:v>
                </c:pt>
                <c:pt idx="2">
                  <c:v>57.5</c:v>
                </c:pt>
                <c:pt idx="3">
                  <c:v>49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8043392"/>
        <c:axId val="98044928"/>
      </c:lineChart>
      <c:lineChart>
        <c:grouping val="standard"/>
        <c:varyColors val="0"/>
        <c:ser>
          <c:idx val="2"/>
          <c:order val="3"/>
          <c:tx>
            <c:v>lv cop 2014</c:v>
          </c:tx>
          <c:spPr>
            <a:ln w="19050">
              <a:solidFill>
                <a:srgbClr val="FFC000"/>
              </a:solidFill>
              <a:prstDash val="sysDot"/>
            </a:ln>
          </c:spPr>
          <c:marker>
            <c:symbol val="none"/>
          </c:marker>
          <c:val>
            <c:numRef>
              <c:f>'MLP tuotot &amp; kulutukset'!$E$4:$E$55</c:f>
              <c:numCache>
                <c:formatCode>General</c:formatCode>
                <c:ptCount val="52"/>
                <c:pt idx="26" formatCode="0.00">
                  <c:v>4.4801980198019802</c:v>
                </c:pt>
                <c:pt idx="27" formatCode="0.00">
                  <c:v>0</c:v>
                </c:pt>
                <c:pt idx="28" formatCode="0.00">
                  <c:v>0</c:v>
                </c:pt>
                <c:pt idx="29" formatCode="0.00">
                  <c:v>0</c:v>
                </c:pt>
                <c:pt idx="30" formatCode="0.00">
                  <c:v>0</c:v>
                </c:pt>
                <c:pt idx="31" formatCode="0.00">
                  <c:v>0</c:v>
                </c:pt>
                <c:pt idx="32" formatCode="0.00">
                  <c:v>4.6111111111111116</c:v>
                </c:pt>
                <c:pt idx="33" formatCode="0.00">
                  <c:v>4.5542168674698784</c:v>
                </c:pt>
                <c:pt idx="34" formatCode="0.00">
                  <c:v>4.4772727272727275</c:v>
                </c:pt>
                <c:pt idx="35" formatCode="0.00">
                  <c:v>4.4857954545454541</c:v>
                </c:pt>
                <c:pt idx="36" formatCode="0.00">
                  <c:v>4.6750700280112039</c:v>
                </c:pt>
                <c:pt idx="37" formatCode="0.00">
                  <c:v>4.4359999999999999</c:v>
                </c:pt>
                <c:pt idx="38" formatCode="0.00">
                  <c:v>4.4429109159347551</c:v>
                </c:pt>
                <c:pt idx="39" formatCode="0.00">
                  <c:v>4.3963328631875873</c:v>
                </c:pt>
                <c:pt idx="40" formatCode="0.00">
                  <c:v>4.414322250639386</c:v>
                </c:pt>
                <c:pt idx="41" formatCode="0.00">
                  <c:v>4.335640138408305</c:v>
                </c:pt>
                <c:pt idx="42" formatCode="0.00">
                  <c:v>4.3041795665634677</c:v>
                </c:pt>
                <c:pt idx="43" formatCode="0.00">
                  <c:v>4.3472081218274115</c:v>
                </c:pt>
                <c:pt idx="44" formatCode="0.00">
                  <c:v>4.3012519561815337</c:v>
                </c:pt>
                <c:pt idx="45" formatCode="0.00">
                  <c:v>4.2998379254457051</c:v>
                </c:pt>
                <c:pt idx="46" formatCode="0.00">
                  <c:v>4.2542483660130719</c:v>
                </c:pt>
                <c:pt idx="47" formatCode="0.00">
                  <c:v>4.266920152091255</c:v>
                </c:pt>
                <c:pt idx="48" formatCode="0.00">
                  <c:v>4.2734806629834248</c:v>
                </c:pt>
                <c:pt idx="49" formatCode="0.00">
                  <c:v>4.2823179791976225</c:v>
                </c:pt>
                <c:pt idx="50" formatCode="0.00">
                  <c:v>4.2695086705202305</c:v>
                </c:pt>
                <c:pt idx="51" formatCode="0.00">
                  <c:v>4.1257367387033401</c:v>
                </c:pt>
              </c:numCache>
            </c:numRef>
          </c:val>
          <c:smooth val="0"/>
        </c:ser>
        <c:ser>
          <c:idx val="3"/>
          <c:order val="4"/>
          <c:tx>
            <c:v>lv cop 2015</c:v>
          </c:tx>
          <c:spPr>
            <a:ln w="19050">
              <a:solidFill>
                <a:srgbClr val="FFC000"/>
              </a:solidFill>
              <a:prstDash val="dash"/>
            </a:ln>
          </c:spPr>
          <c:marker>
            <c:symbol val="none"/>
          </c:marker>
          <c:val>
            <c:numRef>
              <c:f>'MLP tuotot &amp; kulutukset'!$E$56:$E$108</c:f>
              <c:numCache>
                <c:formatCode>0.00</c:formatCode>
                <c:ptCount val="53"/>
                <c:pt idx="0">
                  <c:v>4.1775577557755774</c:v>
                </c:pt>
                <c:pt idx="1">
                  <c:v>4.1320357706470281</c:v>
                </c:pt>
                <c:pt idx="2">
                  <c:v>4.1947082767978285</c:v>
                </c:pt>
                <c:pt idx="3">
                  <c:v>4.2388949079089926</c:v>
                </c:pt>
                <c:pt idx="4">
                  <c:v>4.2383453709783323</c:v>
                </c:pt>
                <c:pt idx="5">
                  <c:v>4.2325504465762487</c:v>
                </c:pt>
                <c:pt idx="6">
                  <c:v>4.2266666666666666</c:v>
                </c:pt>
                <c:pt idx="7">
                  <c:v>4.2419804741980469</c:v>
                </c:pt>
                <c:pt idx="8">
                  <c:v>4.262742282842785</c:v>
                </c:pt>
                <c:pt idx="9">
                  <c:v>4.2698986975397979</c:v>
                </c:pt>
                <c:pt idx="10">
                  <c:v>4.2549173878835562</c:v>
                </c:pt>
                <c:pt idx="11">
                  <c:v>4.2467028704422027</c:v>
                </c:pt>
                <c:pt idx="12">
                  <c:v>4.2578524470416355</c:v>
                </c:pt>
                <c:pt idx="13">
                  <c:v>4.2895816242821985</c:v>
                </c:pt>
                <c:pt idx="14">
                  <c:v>4.2888421052631571</c:v>
                </c:pt>
                <c:pt idx="15">
                  <c:v>4.2880622837370241</c:v>
                </c:pt>
                <c:pt idx="16">
                  <c:v>4.333333333333333</c:v>
                </c:pt>
                <c:pt idx="17">
                  <c:v>4.3737864077669899</c:v>
                </c:pt>
                <c:pt idx="18">
                  <c:v>4.4736842105263159</c:v>
                </c:pt>
                <c:pt idx="19">
                  <c:v>4.5681159420289852</c:v>
                </c:pt>
                <c:pt idx="20">
                  <c:v>4.6748120300751879</c:v>
                </c:pt>
                <c:pt idx="21">
                  <c:v>4.6010781671159027</c:v>
                </c:pt>
                <c:pt idx="22">
                  <c:v>4.692650334075724</c:v>
                </c:pt>
                <c:pt idx="23">
                  <c:v>4.713483146067416</c:v>
                </c:pt>
                <c:pt idx="24">
                  <c:v>4.7520215633423186</c:v>
                </c:pt>
                <c:pt idx="25">
                  <c:v>4.8823529411764701</c:v>
                </c:pt>
                <c:pt idx="26">
                  <c:v>5.104166666666667</c:v>
                </c:pt>
                <c:pt idx="27">
                  <c:v>5.0491803278688527</c:v>
                </c:pt>
                <c:pt idx="28">
                  <c:v>4.8181818181818175</c:v>
                </c:pt>
                <c:pt idx="29">
                  <c:v>4.8201058201058204</c:v>
                </c:pt>
                <c:pt idx="30">
                  <c:v>4.9049999999999994</c:v>
                </c:pt>
                <c:pt idx="31">
                  <c:v>4.8780487804878057</c:v>
                </c:pt>
                <c:pt idx="32">
                  <c:v>4.8725490196078436</c:v>
                </c:pt>
                <c:pt idx="33">
                  <c:v>4.88</c:v>
                </c:pt>
                <c:pt idx="34">
                  <c:v>4.8875000000000002</c:v>
                </c:pt>
                <c:pt idx="35">
                  <c:v>4.8215297450424925</c:v>
                </c:pt>
                <c:pt idx="36">
                  <c:v>4.6831683168316829</c:v>
                </c:pt>
                <c:pt idx="37">
                  <c:v>4.8725868725868731</c:v>
                </c:pt>
                <c:pt idx="38">
                  <c:v>4.7261146496815281</c:v>
                </c:pt>
                <c:pt idx="39">
                  <c:v>4.5974440894568689</c:v>
                </c:pt>
                <c:pt idx="40">
                  <c:v>4.3591867469879508</c:v>
                </c:pt>
                <c:pt idx="41">
                  <c:v>4.5158013544018063</c:v>
                </c:pt>
                <c:pt idx="42">
                  <c:v>4.6005221932114884</c:v>
                </c:pt>
                <c:pt idx="43">
                  <c:v>4.4731574158325751</c:v>
                </c:pt>
                <c:pt idx="44">
                  <c:v>4.6079346557759626</c:v>
                </c:pt>
                <c:pt idx="45">
                  <c:v>4.5299625468164795</c:v>
                </c:pt>
                <c:pt idx="46">
                  <c:v>4.4699588477366259</c:v>
                </c:pt>
                <c:pt idx="47">
                  <c:v>4.4429037520391521</c:v>
                </c:pt>
                <c:pt idx="48">
                  <c:v>4.4747826086956524</c:v>
                </c:pt>
                <c:pt idx="49">
                  <c:v>4.4903999999999993</c:v>
                </c:pt>
                <c:pt idx="50">
                  <c:v>4.3999999999999995</c:v>
                </c:pt>
                <c:pt idx="51">
                  <c:v>4.4171511627906979</c:v>
                </c:pt>
                <c:pt idx="52">
                  <c:v>4.1450777202072535</c:v>
                </c:pt>
              </c:numCache>
            </c:numRef>
          </c:val>
          <c:smooth val="0"/>
        </c:ser>
        <c:ser>
          <c:idx val="9"/>
          <c:order val="5"/>
          <c:tx>
            <c:v>lv cop 2016</c:v>
          </c:tx>
          <c:spPr>
            <a:ln w="19050">
              <a:solidFill>
                <a:srgbClr val="FFC000"/>
              </a:solidFill>
            </a:ln>
          </c:spPr>
          <c:marker>
            <c:symbol val="none"/>
          </c:marker>
          <c:val>
            <c:numRef>
              <c:f>'MLP tuotot &amp; kulutukset'!$E$109:$E$160</c:f>
              <c:numCache>
                <c:formatCode>0.00</c:formatCode>
                <c:ptCount val="52"/>
                <c:pt idx="0">
                  <c:v>3.9959514170040489</c:v>
                </c:pt>
                <c:pt idx="1">
                  <c:v>4.2462612163509474</c:v>
                </c:pt>
                <c:pt idx="2">
                  <c:v>4.169347209082308</c:v>
                </c:pt>
                <c:pt idx="3">
                  <c:v>4.5723327305605785</c:v>
                </c:pt>
              </c:numCache>
            </c:numRef>
          </c:val>
          <c:smooth val="0"/>
        </c:ser>
        <c:ser>
          <c:idx val="5"/>
          <c:order val="9"/>
          <c:tx>
            <c:v>kv cop 2014</c:v>
          </c:tx>
          <c:spPr>
            <a:ln w="19050">
              <a:solidFill>
                <a:srgbClr val="0000FF"/>
              </a:solidFill>
              <a:prstDash val="sysDot"/>
            </a:ln>
          </c:spPr>
          <c:marker>
            <c:symbol val="none"/>
          </c:marker>
          <c:val>
            <c:numRef>
              <c:f>'MLP tuotot &amp; kulutukset'!$I$4:$I$55</c:f>
              <c:numCache>
                <c:formatCode>General</c:formatCode>
                <c:ptCount val="52"/>
                <c:pt idx="26" formatCode="0.00">
                  <c:v>3.2479338842975207</c:v>
                </c:pt>
                <c:pt idx="27" formatCode="0.00">
                  <c:v>3.2227722772277225</c:v>
                </c:pt>
                <c:pt idx="28" formatCode="0.00">
                  <c:v>3.1813186813186816</c:v>
                </c:pt>
                <c:pt idx="29" formatCode="0.00">
                  <c:v>3.2517985611510793</c:v>
                </c:pt>
                <c:pt idx="30" formatCode="0.00">
                  <c:v>3.23943661971831</c:v>
                </c:pt>
                <c:pt idx="31" formatCode="0.00">
                  <c:v>3.2434782608695651</c:v>
                </c:pt>
                <c:pt idx="32" formatCode="0.00">
                  <c:v>3.1707317073170729</c:v>
                </c:pt>
                <c:pt idx="33" formatCode="0.00">
                  <c:v>3.1157024793388435</c:v>
                </c:pt>
                <c:pt idx="34" formatCode="0.00">
                  <c:v>3.1509433962264151</c:v>
                </c:pt>
                <c:pt idx="35" formatCode="0.00">
                  <c:v>3.0849673202614381</c:v>
                </c:pt>
                <c:pt idx="36" formatCode="0.00">
                  <c:v>3.0606060606060606</c:v>
                </c:pt>
                <c:pt idx="37" formatCode="0.00">
                  <c:v>3.0970149253731343</c:v>
                </c:pt>
                <c:pt idx="38" formatCode="0.00">
                  <c:v>3.0536912751677852</c:v>
                </c:pt>
                <c:pt idx="39" formatCode="0.00">
                  <c:v>3.1147540983606556</c:v>
                </c:pt>
                <c:pt idx="40" formatCode="0.00">
                  <c:v>3.0676691729323307</c:v>
                </c:pt>
                <c:pt idx="41" formatCode="0.00">
                  <c:v>3.0432098765432096</c:v>
                </c:pt>
                <c:pt idx="42" formatCode="0.00">
                  <c:v>2.989528795811518</c:v>
                </c:pt>
                <c:pt idx="43" formatCode="0.00">
                  <c:v>3.0858895705521467</c:v>
                </c:pt>
                <c:pt idx="44" formatCode="0.00">
                  <c:v>3.0545454545454547</c:v>
                </c:pt>
                <c:pt idx="45" formatCode="0.00">
                  <c:v>3.0647058823529414</c:v>
                </c:pt>
                <c:pt idx="46" formatCode="0.00">
                  <c:v>2.9822485207100593</c:v>
                </c:pt>
                <c:pt idx="47" formatCode="0.00">
                  <c:v>3.1972789115646258</c:v>
                </c:pt>
                <c:pt idx="48" formatCode="0.00">
                  <c:v>3.0201342281879193</c:v>
                </c:pt>
                <c:pt idx="49" formatCode="0.00">
                  <c:v>3.0949367088607591</c:v>
                </c:pt>
                <c:pt idx="50" formatCode="0.00">
                  <c:v>3.051948051948052</c:v>
                </c:pt>
                <c:pt idx="51" formatCode="0.00">
                  <c:v>2.9883720930232558</c:v>
                </c:pt>
              </c:numCache>
            </c:numRef>
          </c:val>
          <c:smooth val="0"/>
        </c:ser>
        <c:ser>
          <c:idx val="7"/>
          <c:order val="10"/>
          <c:tx>
            <c:v>kv cop 2015</c:v>
          </c:tx>
          <c:spPr>
            <a:ln w="19050">
              <a:solidFill>
                <a:srgbClr val="0000FF"/>
              </a:solidFill>
              <a:prstDash val="dash"/>
            </a:ln>
          </c:spPr>
          <c:marker>
            <c:symbol val="none"/>
          </c:marker>
          <c:val>
            <c:numRef>
              <c:f>'MLP tuotot &amp; kulutukset'!$I$56:$I$108</c:f>
              <c:numCache>
                <c:formatCode>0.00</c:formatCode>
                <c:ptCount val="53"/>
                <c:pt idx="0">
                  <c:v>3.1257142857142859</c:v>
                </c:pt>
                <c:pt idx="1">
                  <c:v>3.0177514792899411</c:v>
                </c:pt>
                <c:pt idx="2">
                  <c:v>3.0376344086021505</c:v>
                </c:pt>
                <c:pt idx="3">
                  <c:v>3.0457142857142854</c:v>
                </c:pt>
                <c:pt idx="4">
                  <c:v>3.0722891566265056</c:v>
                </c:pt>
                <c:pt idx="5">
                  <c:v>3.053731343283582</c:v>
                </c:pt>
                <c:pt idx="6">
                  <c:v>3.0355029585798818</c:v>
                </c:pt>
                <c:pt idx="7">
                  <c:v>3.0611111111111113</c:v>
                </c:pt>
                <c:pt idx="8">
                  <c:v>3.1428571428571428</c:v>
                </c:pt>
                <c:pt idx="9">
                  <c:v>3.1111111111111112</c:v>
                </c:pt>
                <c:pt idx="10">
                  <c:v>3.0858585858585856</c:v>
                </c:pt>
                <c:pt idx="11">
                  <c:v>3.1695906432748537</c:v>
                </c:pt>
                <c:pt idx="12">
                  <c:v>3.0958083832335332</c:v>
                </c:pt>
                <c:pt idx="13">
                  <c:v>3.1761363636363633</c:v>
                </c:pt>
                <c:pt idx="14">
                  <c:v>3.0978593272171251</c:v>
                </c:pt>
                <c:pt idx="15">
                  <c:v>3.0066225165562912</c:v>
                </c:pt>
                <c:pt idx="16">
                  <c:v>3.2307692307692308</c:v>
                </c:pt>
                <c:pt idx="17">
                  <c:v>3.1864406779661016</c:v>
                </c:pt>
                <c:pt idx="18">
                  <c:v>3.232704402515723</c:v>
                </c:pt>
                <c:pt idx="19">
                  <c:v>3.21505376344086</c:v>
                </c:pt>
                <c:pt idx="20">
                  <c:v>3.2658959537572252</c:v>
                </c:pt>
                <c:pt idx="21">
                  <c:v>3.2318181818181815</c:v>
                </c:pt>
                <c:pt idx="22">
                  <c:v>3.1879194630872481</c:v>
                </c:pt>
                <c:pt idx="23">
                  <c:v>3.2840236686390534</c:v>
                </c:pt>
                <c:pt idx="24">
                  <c:v>3.2565789473684212</c:v>
                </c:pt>
                <c:pt idx="25">
                  <c:v>3.263157894736842</c:v>
                </c:pt>
                <c:pt idx="26">
                  <c:v>3.3684210526315788</c:v>
                </c:pt>
                <c:pt idx="27">
                  <c:v>3.3413461538461537</c:v>
                </c:pt>
                <c:pt idx="28">
                  <c:v>3.2937500000000002</c:v>
                </c:pt>
                <c:pt idx="29">
                  <c:v>3.2901234567901234</c:v>
                </c:pt>
                <c:pt idx="30">
                  <c:v>3.2562500000000001</c:v>
                </c:pt>
                <c:pt idx="31">
                  <c:v>3.3252032520325199</c:v>
                </c:pt>
                <c:pt idx="32">
                  <c:v>3.3435582822085887</c:v>
                </c:pt>
                <c:pt idx="33">
                  <c:v>3.3376623376623376</c:v>
                </c:pt>
                <c:pt idx="34">
                  <c:v>3.3178294573643408</c:v>
                </c:pt>
                <c:pt idx="35">
                  <c:v>3.2602739726027399</c:v>
                </c:pt>
                <c:pt idx="36">
                  <c:v>3.2706766917293231</c:v>
                </c:pt>
                <c:pt idx="37">
                  <c:v>3.2950819672131151</c:v>
                </c:pt>
                <c:pt idx="38">
                  <c:v>3.3095238095238093</c:v>
                </c:pt>
                <c:pt idx="39">
                  <c:v>3.1582278481012658</c:v>
                </c:pt>
                <c:pt idx="40">
                  <c:v>3.024390243902439</c:v>
                </c:pt>
                <c:pt idx="41">
                  <c:v>3.2085561497326203</c:v>
                </c:pt>
                <c:pt idx="42">
                  <c:v>3.1594202898550723</c:v>
                </c:pt>
                <c:pt idx="43">
                  <c:v>3.1094890510948909</c:v>
                </c:pt>
                <c:pt idx="44">
                  <c:v>3.1511627906976747</c:v>
                </c:pt>
                <c:pt idx="45">
                  <c:v>3.1748251748251746</c:v>
                </c:pt>
                <c:pt idx="46">
                  <c:v>3.0794701986754967</c:v>
                </c:pt>
                <c:pt idx="47">
                  <c:v>3.1142857142857143</c:v>
                </c:pt>
                <c:pt idx="48">
                  <c:v>3.1111111111111112</c:v>
                </c:pt>
                <c:pt idx="49">
                  <c:v>3.1098265895953756</c:v>
                </c:pt>
                <c:pt idx="50">
                  <c:v>3.0440251572327042</c:v>
                </c:pt>
                <c:pt idx="51">
                  <c:v>3.1069182389937104</c:v>
                </c:pt>
                <c:pt idx="52">
                  <c:v>2.9940119760479043</c:v>
                </c:pt>
              </c:numCache>
            </c:numRef>
          </c:val>
          <c:smooth val="0"/>
        </c:ser>
        <c:ser>
          <c:idx val="11"/>
          <c:order val="11"/>
          <c:tx>
            <c:v>kv cop 2016</c:v>
          </c:tx>
          <c:spPr>
            <a:ln w="19050">
              <a:solidFill>
                <a:srgbClr val="0000FF"/>
              </a:solidFill>
            </a:ln>
          </c:spPr>
          <c:marker>
            <c:symbol val="none"/>
          </c:marker>
          <c:val>
            <c:numRef>
              <c:f>'MLP tuotot &amp; kulutukset'!$I$109:$I$160</c:f>
              <c:numCache>
                <c:formatCode>0.00</c:formatCode>
                <c:ptCount val="52"/>
                <c:pt idx="0">
                  <c:v>2.9606741573033708</c:v>
                </c:pt>
                <c:pt idx="1">
                  <c:v>3.0526315789473681</c:v>
                </c:pt>
                <c:pt idx="2">
                  <c:v>3.0585106382978724</c:v>
                </c:pt>
                <c:pt idx="3">
                  <c:v>3.141025641025641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6295040"/>
        <c:axId val="146292736"/>
      </c:lineChart>
      <c:catAx>
        <c:axId val="9804339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low"/>
        <c:txPr>
          <a:bodyPr rot="-5400000" vert="horz"/>
          <a:lstStyle/>
          <a:p>
            <a:pPr>
              <a:defRPr/>
            </a:pPr>
            <a:endParaRPr lang="fi-FI"/>
          </a:p>
        </c:txPr>
        <c:crossAx val="98044928"/>
        <c:crosses val="autoZero"/>
        <c:auto val="1"/>
        <c:lblAlgn val="ctr"/>
        <c:lblOffset val="100"/>
        <c:noMultiLvlLbl val="0"/>
      </c:catAx>
      <c:valAx>
        <c:axId val="98044928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98043392"/>
        <c:crosses val="autoZero"/>
        <c:crossBetween val="between"/>
      </c:valAx>
      <c:valAx>
        <c:axId val="146292736"/>
        <c:scaling>
          <c:orientation val="minMax"/>
        </c:scaling>
        <c:delete val="0"/>
        <c:axPos val="r"/>
        <c:numFmt formatCode="General" sourceLinked="1"/>
        <c:majorTickMark val="out"/>
        <c:minorTickMark val="none"/>
        <c:tickLblPos val="nextTo"/>
        <c:crossAx val="146295040"/>
        <c:crosses val="max"/>
        <c:crossBetween val="between"/>
      </c:valAx>
      <c:catAx>
        <c:axId val="146295040"/>
        <c:scaling>
          <c:orientation val="minMax"/>
        </c:scaling>
        <c:delete val="1"/>
        <c:axPos val="b"/>
        <c:majorTickMark val="out"/>
        <c:minorTickMark val="none"/>
        <c:tickLblPos val="nextTo"/>
        <c:crossAx val="146292736"/>
        <c:auto val="1"/>
        <c:lblAlgn val="ctr"/>
        <c:lblOffset val="100"/>
        <c:noMultiLvlLbl val="0"/>
      </c:cat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i-FI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28575">
              <a:noFill/>
            </a:ln>
          </c:spPr>
          <c:trendline>
            <c:trendlineType val="log"/>
            <c:dispRSqr val="0"/>
            <c:dispEq val="0"/>
          </c:trendline>
          <c:xVal>
            <c:numRef>
              <c:f>Tehot!$C$8:$C$185</c:f>
              <c:numCache>
                <c:formatCode>0.00</c:formatCode>
                <c:ptCount val="178"/>
                <c:pt idx="0">
                  <c:v>14</c:v>
                </c:pt>
                <c:pt idx="1">
                  <c:v>18</c:v>
                </c:pt>
                <c:pt idx="2">
                  <c:v>18.714285714285715</c:v>
                </c:pt>
                <c:pt idx="3">
                  <c:v>21.142857142857142</c:v>
                </c:pt>
                <c:pt idx="4">
                  <c:v>20.571428571428573</c:v>
                </c:pt>
                <c:pt idx="5">
                  <c:v>21.142857142857142</c:v>
                </c:pt>
                <c:pt idx="6">
                  <c:v>15.285714285714286</c:v>
                </c:pt>
                <c:pt idx="7">
                  <c:v>13.142857142857142</c:v>
                </c:pt>
                <c:pt idx="8">
                  <c:v>11.714285714285714</c:v>
                </c:pt>
                <c:pt idx="9">
                  <c:v>13.285714285714286</c:v>
                </c:pt>
                <c:pt idx="10">
                  <c:v>12.142857142857142</c:v>
                </c:pt>
                <c:pt idx="11">
                  <c:v>10.857142857142858</c:v>
                </c:pt>
                <c:pt idx="12">
                  <c:v>7.5714285714285712</c:v>
                </c:pt>
                <c:pt idx="13">
                  <c:v>7.4285714285714288</c:v>
                </c:pt>
                <c:pt idx="14">
                  <c:v>8</c:v>
                </c:pt>
                <c:pt idx="15">
                  <c:v>2</c:v>
                </c:pt>
                <c:pt idx="16">
                  <c:v>0.42857142857142855</c:v>
                </c:pt>
                <c:pt idx="17">
                  <c:v>4.7142857142857144</c:v>
                </c:pt>
                <c:pt idx="18">
                  <c:v>2.1428571428571428</c:v>
                </c:pt>
                <c:pt idx="19">
                  <c:v>1.5714285714285714</c:v>
                </c:pt>
                <c:pt idx="20">
                  <c:v>-1.2857142857142858</c:v>
                </c:pt>
                <c:pt idx="21">
                  <c:v>1.1428571428571428</c:v>
                </c:pt>
                <c:pt idx="22">
                  <c:v>-0.5714285714285714</c:v>
                </c:pt>
                <c:pt idx="23">
                  <c:v>1</c:v>
                </c:pt>
                <c:pt idx="24">
                  <c:v>-0.42857142857142855</c:v>
                </c:pt>
                <c:pt idx="25">
                  <c:v>-9.5714285714285712</c:v>
                </c:pt>
                <c:pt idx="26">
                  <c:v>-2.5714285714285716</c:v>
                </c:pt>
                <c:pt idx="27">
                  <c:v>-7.2857142857142856</c:v>
                </c:pt>
                <c:pt idx="28">
                  <c:v>-2.8571428571428572</c:v>
                </c:pt>
                <c:pt idx="29">
                  <c:v>-7.2857142857142856</c:v>
                </c:pt>
                <c:pt idx="30">
                  <c:v>-0.8571428571428571</c:v>
                </c:pt>
                <c:pt idx="31">
                  <c:v>-3</c:v>
                </c:pt>
                <c:pt idx="32">
                  <c:v>-3</c:v>
                </c:pt>
                <c:pt idx="33">
                  <c:v>-1.4285714285714286</c:v>
                </c:pt>
                <c:pt idx="34">
                  <c:v>1.1428571428571428</c:v>
                </c:pt>
                <c:pt idx="35">
                  <c:v>1.2857142857142858</c:v>
                </c:pt>
                <c:pt idx="36">
                  <c:v>0.42857142857142855</c:v>
                </c:pt>
                <c:pt idx="37">
                  <c:v>-0.14285714285714285</c:v>
                </c:pt>
                <c:pt idx="38">
                  <c:v>0.14285714285714285</c:v>
                </c:pt>
                <c:pt idx="39">
                  <c:v>1.2857142857142858</c:v>
                </c:pt>
                <c:pt idx="40">
                  <c:v>5.1428571428571432</c:v>
                </c:pt>
                <c:pt idx="41">
                  <c:v>2.7142857142857144</c:v>
                </c:pt>
                <c:pt idx="42">
                  <c:v>4.8571428571428568</c:v>
                </c:pt>
                <c:pt idx="43">
                  <c:v>6.7142857142857144</c:v>
                </c:pt>
                <c:pt idx="44">
                  <c:v>7.4285714285714288</c:v>
                </c:pt>
                <c:pt idx="45">
                  <c:v>7.5714285714285712</c:v>
                </c:pt>
                <c:pt idx="46">
                  <c:v>9.1428571428571423</c:v>
                </c:pt>
                <c:pt idx="47">
                  <c:v>10.285714285714286</c:v>
                </c:pt>
                <c:pt idx="48">
                  <c:v>10.571428571428571</c:v>
                </c:pt>
                <c:pt idx="49">
                  <c:v>11</c:v>
                </c:pt>
                <c:pt idx="50">
                  <c:v>10.428571428571429</c:v>
                </c:pt>
                <c:pt idx="51">
                  <c:v>13</c:v>
                </c:pt>
                <c:pt idx="52">
                  <c:v>18</c:v>
                </c:pt>
                <c:pt idx="53">
                  <c:v>14.285714285714286</c:v>
                </c:pt>
                <c:pt idx="54">
                  <c:v>13.571428571428571</c:v>
                </c:pt>
                <c:pt idx="55">
                  <c:v>13.857142857142858</c:v>
                </c:pt>
                <c:pt idx="56">
                  <c:v>13.285714285714286</c:v>
                </c:pt>
                <c:pt idx="57">
                  <c:v>16.571428571428573</c:v>
                </c:pt>
                <c:pt idx="58">
                  <c:v>15.285714285714286</c:v>
                </c:pt>
                <c:pt idx="59">
                  <c:v>14.428571428571429</c:v>
                </c:pt>
                <c:pt idx="60">
                  <c:v>15.571428571428571</c:v>
                </c:pt>
                <c:pt idx="61">
                  <c:v>12</c:v>
                </c:pt>
                <c:pt idx="62">
                  <c:v>10.857142857142858</c:v>
                </c:pt>
                <c:pt idx="63">
                  <c:v>12.857142857142858</c:v>
                </c:pt>
                <c:pt idx="64">
                  <c:v>10</c:v>
                </c:pt>
                <c:pt idx="65">
                  <c:v>8.8571428571428577</c:v>
                </c:pt>
                <c:pt idx="66">
                  <c:v>0.2857142857142857</c:v>
                </c:pt>
                <c:pt idx="67">
                  <c:v>4.4285714285714288</c:v>
                </c:pt>
                <c:pt idx="68">
                  <c:v>5.5714285714285712</c:v>
                </c:pt>
                <c:pt idx="69">
                  <c:v>1.7142857142857142</c:v>
                </c:pt>
                <c:pt idx="70">
                  <c:v>5.8571428571428568</c:v>
                </c:pt>
                <c:pt idx="71">
                  <c:v>2.8571428571428572</c:v>
                </c:pt>
                <c:pt idx="72">
                  <c:v>0.8571428571428571</c:v>
                </c:pt>
                <c:pt idx="73">
                  <c:v>1.2857142857142858</c:v>
                </c:pt>
                <c:pt idx="74">
                  <c:v>2</c:v>
                </c:pt>
                <c:pt idx="75">
                  <c:v>2.1428571428571428</c:v>
                </c:pt>
                <c:pt idx="76">
                  <c:v>-0.2857142857142857</c:v>
                </c:pt>
                <c:pt idx="77">
                  <c:v>1</c:v>
                </c:pt>
                <c:pt idx="78">
                  <c:v>-8</c:v>
                </c:pt>
                <c:pt idx="79">
                  <c:v>-20.285714285714285</c:v>
                </c:pt>
                <c:pt idx="80">
                  <c:v>-13.428571428571429</c:v>
                </c:pt>
                <c:pt idx="81">
                  <c:v>-15.714285714285714</c:v>
                </c:pt>
                <c:pt idx="82">
                  <c:v>0</c:v>
                </c:pt>
              </c:numCache>
            </c:numRef>
          </c:xVal>
          <c:yVal>
            <c:numRef>
              <c:f>Tehot!$Q$8:$Q$185</c:f>
              <c:numCache>
                <c:formatCode>0.00</c:formatCode>
                <c:ptCount val="178"/>
                <c:pt idx="0">
                  <c:v>3.2479338842975207</c:v>
                </c:pt>
                <c:pt idx="1">
                  <c:v>3.2227722772277225</c:v>
                </c:pt>
                <c:pt idx="2">
                  <c:v>3.1813186813186807</c:v>
                </c:pt>
                <c:pt idx="3">
                  <c:v>3.2517985611510789</c:v>
                </c:pt>
                <c:pt idx="4">
                  <c:v>3.23943661971831</c:v>
                </c:pt>
                <c:pt idx="5">
                  <c:v>3.2434782608695656</c:v>
                </c:pt>
                <c:pt idx="6">
                  <c:v>3.1707317073170729</c:v>
                </c:pt>
                <c:pt idx="7">
                  <c:v>3.1157024793388435</c:v>
                </c:pt>
                <c:pt idx="8">
                  <c:v>3.1509433962264151</c:v>
                </c:pt>
                <c:pt idx="9">
                  <c:v>3.0849673202614376</c:v>
                </c:pt>
                <c:pt idx="10">
                  <c:v>3.0606060606060606</c:v>
                </c:pt>
                <c:pt idx="11">
                  <c:v>3.0970149253731343</c:v>
                </c:pt>
                <c:pt idx="12">
                  <c:v>3.0536912751677847</c:v>
                </c:pt>
                <c:pt idx="13">
                  <c:v>3.1147540983606552</c:v>
                </c:pt>
                <c:pt idx="14">
                  <c:v>3.0676691729323302</c:v>
                </c:pt>
                <c:pt idx="15">
                  <c:v>3.0432098765432105</c:v>
                </c:pt>
                <c:pt idx="16">
                  <c:v>2.989528795811518</c:v>
                </c:pt>
                <c:pt idx="17">
                  <c:v>3.0858895705521472</c:v>
                </c:pt>
                <c:pt idx="18">
                  <c:v>3.0545454545454542</c:v>
                </c:pt>
                <c:pt idx="19">
                  <c:v>3.0647058823529418</c:v>
                </c:pt>
                <c:pt idx="20">
                  <c:v>2.9822485207100593</c:v>
                </c:pt>
                <c:pt idx="21">
                  <c:v>3.1972789115646254</c:v>
                </c:pt>
                <c:pt idx="22">
                  <c:v>3.0201342281879193</c:v>
                </c:pt>
                <c:pt idx="23">
                  <c:v>3.0949367088607596</c:v>
                </c:pt>
                <c:pt idx="24">
                  <c:v>3.051948051948052</c:v>
                </c:pt>
                <c:pt idx="25">
                  <c:v>2.9883720930232558</c:v>
                </c:pt>
                <c:pt idx="26">
                  <c:v>3.1257142857142854</c:v>
                </c:pt>
                <c:pt idx="27">
                  <c:v>3.0177514792899407</c:v>
                </c:pt>
                <c:pt idx="28">
                  <c:v>3.0376344086021501</c:v>
                </c:pt>
                <c:pt idx="29">
                  <c:v>3.0457142857142854</c:v>
                </c:pt>
                <c:pt idx="30">
                  <c:v>3.072289156626506</c:v>
                </c:pt>
                <c:pt idx="31">
                  <c:v>3.053731343283582</c:v>
                </c:pt>
                <c:pt idx="32">
                  <c:v>3.0355029585798818</c:v>
                </c:pt>
                <c:pt idx="33">
                  <c:v>3.0611111111111109</c:v>
                </c:pt>
                <c:pt idx="34">
                  <c:v>3.1428571428571428</c:v>
                </c:pt>
                <c:pt idx="35">
                  <c:v>3.1111111111111112</c:v>
                </c:pt>
                <c:pt idx="36">
                  <c:v>3.0858585858585861</c:v>
                </c:pt>
                <c:pt idx="37">
                  <c:v>3.1695906432748537</c:v>
                </c:pt>
                <c:pt idx="38">
                  <c:v>3.0958083832335332</c:v>
                </c:pt>
                <c:pt idx="39">
                  <c:v>3.1761363636363629</c:v>
                </c:pt>
                <c:pt idx="40">
                  <c:v>3.0978593272171251</c:v>
                </c:pt>
                <c:pt idx="41">
                  <c:v>3.0066225165562912</c:v>
                </c:pt>
                <c:pt idx="42">
                  <c:v>3.2307692307692308</c:v>
                </c:pt>
                <c:pt idx="43">
                  <c:v>3.1864406779661016</c:v>
                </c:pt>
                <c:pt idx="44">
                  <c:v>3.232704402515723</c:v>
                </c:pt>
                <c:pt idx="45">
                  <c:v>3.21505376344086</c:v>
                </c:pt>
                <c:pt idx="46">
                  <c:v>3.2658959537572247</c:v>
                </c:pt>
                <c:pt idx="47">
                  <c:v>3.2318181818181815</c:v>
                </c:pt>
                <c:pt idx="48">
                  <c:v>3.1879194630872481</c:v>
                </c:pt>
                <c:pt idx="49">
                  <c:v>3.2840236686390534</c:v>
                </c:pt>
                <c:pt idx="50">
                  <c:v>3.2565789473684212</c:v>
                </c:pt>
                <c:pt idx="51">
                  <c:v>3.2631578947368425</c:v>
                </c:pt>
                <c:pt idx="52">
                  <c:v>3.3684210526315788</c:v>
                </c:pt>
                <c:pt idx="53">
                  <c:v>3.3413461538461542</c:v>
                </c:pt>
                <c:pt idx="54">
                  <c:v>3.2937500000000006</c:v>
                </c:pt>
                <c:pt idx="55">
                  <c:v>3.2901234567901234</c:v>
                </c:pt>
                <c:pt idx="56">
                  <c:v>3.2562500000000001</c:v>
                </c:pt>
                <c:pt idx="57">
                  <c:v>3.3252032520325203</c:v>
                </c:pt>
                <c:pt idx="58">
                  <c:v>3.3435582822085892</c:v>
                </c:pt>
                <c:pt idx="59">
                  <c:v>3.3376623376623371</c:v>
                </c:pt>
                <c:pt idx="60">
                  <c:v>3.3178294573643408</c:v>
                </c:pt>
                <c:pt idx="61">
                  <c:v>3.2602739726027394</c:v>
                </c:pt>
                <c:pt idx="62">
                  <c:v>3.2706766917293231</c:v>
                </c:pt>
                <c:pt idx="63">
                  <c:v>3.2950819672131151</c:v>
                </c:pt>
                <c:pt idx="64">
                  <c:v>3.3095238095238098</c:v>
                </c:pt>
                <c:pt idx="65">
                  <c:v>3.1582278481012658</c:v>
                </c:pt>
                <c:pt idx="66">
                  <c:v>3.024390243902439</c:v>
                </c:pt>
                <c:pt idx="67">
                  <c:v>3.2085561497326207</c:v>
                </c:pt>
                <c:pt idx="68">
                  <c:v>3.1594202898550727</c:v>
                </c:pt>
                <c:pt idx="69">
                  <c:v>3.1094890510948909</c:v>
                </c:pt>
                <c:pt idx="70">
                  <c:v>3.1511627906976751</c:v>
                </c:pt>
                <c:pt idx="71">
                  <c:v>3.1748251748251741</c:v>
                </c:pt>
                <c:pt idx="72">
                  <c:v>3.0794701986754967</c:v>
                </c:pt>
                <c:pt idx="73">
                  <c:v>3.1142857142857143</c:v>
                </c:pt>
                <c:pt idx="74">
                  <c:v>3.1111111111111107</c:v>
                </c:pt>
                <c:pt idx="75">
                  <c:v>3.1098265895953752</c:v>
                </c:pt>
                <c:pt idx="76">
                  <c:v>3.0440251572327042</c:v>
                </c:pt>
                <c:pt idx="77">
                  <c:v>3.1069182389937109</c:v>
                </c:pt>
                <c:pt idx="78">
                  <c:v>2.9940119760479043</c:v>
                </c:pt>
                <c:pt idx="79">
                  <c:v>2.9606741573033708</c:v>
                </c:pt>
                <c:pt idx="80">
                  <c:v>3.0526315789473681</c:v>
                </c:pt>
                <c:pt idx="81">
                  <c:v>3.058510638297872</c:v>
                </c:pt>
                <c:pt idx="82">
                  <c:v>3.141025641025641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97296384"/>
        <c:axId val="97299840"/>
      </c:scatterChart>
      <c:valAx>
        <c:axId val="97296384"/>
        <c:scaling>
          <c:orientation val="minMax"/>
          <c:max val="25"/>
          <c:min val="-25"/>
        </c:scaling>
        <c:delete val="0"/>
        <c:axPos val="b"/>
        <c:majorGridlines/>
        <c:min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Ulkolämpötila</a:t>
                </a:r>
              </a:p>
            </c:rich>
          </c:tx>
          <c:layout/>
          <c:overlay val="0"/>
        </c:title>
        <c:numFmt formatCode="0.00" sourceLinked="1"/>
        <c:majorTickMark val="out"/>
        <c:minorTickMark val="none"/>
        <c:tickLblPos val="nextTo"/>
        <c:crossAx val="97299840"/>
        <c:crosses val="autoZero"/>
        <c:crossBetween val="midCat"/>
      </c:valAx>
      <c:valAx>
        <c:axId val="97299840"/>
        <c:scaling>
          <c:orientation val="minMax"/>
        </c:scaling>
        <c:delete val="0"/>
        <c:axPos val="l"/>
        <c:majorGridlines/>
        <c:minorGridlines/>
        <c:title>
          <c:tx>
            <c:rich>
              <a:bodyPr/>
              <a:lstStyle/>
              <a:p>
                <a:pPr>
                  <a:defRPr/>
                </a:pPr>
                <a:r>
                  <a:rPr lang="fi-FI"/>
                  <a:t>COP käyttövesi</a:t>
                </a:r>
              </a:p>
            </c:rich>
          </c:tx>
          <c:layout>
            <c:manualLayout>
              <c:xMode val="edge"/>
              <c:yMode val="edge"/>
              <c:x val="2.5000000000000001E-2"/>
              <c:y val="0.31742089530475359"/>
            </c:manualLayout>
          </c:layout>
          <c:overlay val="0"/>
        </c:title>
        <c:numFmt formatCode="0.00" sourceLinked="1"/>
        <c:majorTickMark val="out"/>
        <c:minorTickMark val="none"/>
        <c:tickLblPos val="low"/>
        <c:crossAx val="97296384"/>
        <c:crosses val="autoZero"/>
        <c:crossBetween val="midCat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i-FI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28575">
              <a:noFill/>
            </a:ln>
          </c:spPr>
          <c:xVal>
            <c:numRef>
              <c:f>Tehot!$C$8:$C$185</c:f>
              <c:numCache>
                <c:formatCode>0.00</c:formatCode>
                <c:ptCount val="178"/>
                <c:pt idx="0">
                  <c:v>14</c:v>
                </c:pt>
                <c:pt idx="1">
                  <c:v>18</c:v>
                </c:pt>
                <c:pt idx="2">
                  <c:v>18.714285714285715</c:v>
                </c:pt>
                <c:pt idx="3">
                  <c:v>21.142857142857142</c:v>
                </c:pt>
                <c:pt idx="4">
                  <c:v>20.571428571428573</c:v>
                </c:pt>
                <c:pt idx="5">
                  <c:v>21.142857142857142</c:v>
                </c:pt>
                <c:pt idx="6">
                  <c:v>15.285714285714286</c:v>
                </c:pt>
                <c:pt idx="7">
                  <c:v>13.142857142857142</c:v>
                </c:pt>
                <c:pt idx="8">
                  <c:v>11.714285714285714</c:v>
                </c:pt>
                <c:pt idx="9">
                  <c:v>13.285714285714286</c:v>
                </c:pt>
                <c:pt idx="10">
                  <c:v>12.142857142857142</c:v>
                </c:pt>
                <c:pt idx="11">
                  <c:v>10.857142857142858</c:v>
                </c:pt>
                <c:pt idx="12">
                  <c:v>7.5714285714285712</c:v>
                </c:pt>
                <c:pt idx="13">
                  <c:v>7.4285714285714288</c:v>
                </c:pt>
                <c:pt idx="14">
                  <c:v>8</c:v>
                </c:pt>
                <c:pt idx="15">
                  <c:v>2</c:v>
                </c:pt>
                <c:pt idx="16">
                  <c:v>0.42857142857142855</c:v>
                </c:pt>
                <c:pt idx="17">
                  <c:v>4.7142857142857144</c:v>
                </c:pt>
                <c:pt idx="18">
                  <c:v>2.1428571428571428</c:v>
                </c:pt>
                <c:pt idx="19">
                  <c:v>1.5714285714285714</c:v>
                </c:pt>
                <c:pt idx="20">
                  <c:v>-1.2857142857142858</c:v>
                </c:pt>
                <c:pt idx="21">
                  <c:v>1.1428571428571428</c:v>
                </c:pt>
                <c:pt idx="22">
                  <c:v>-0.5714285714285714</c:v>
                </c:pt>
                <c:pt idx="23">
                  <c:v>1</c:v>
                </c:pt>
                <c:pt idx="24">
                  <c:v>-0.42857142857142855</c:v>
                </c:pt>
                <c:pt idx="25">
                  <c:v>-9.5714285714285712</c:v>
                </c:pt>
                <c:pt idx="26">
                  <c:v>-2.5714285714285716</c:v>
                </c:pt>
                <c:pt idx="27">
                  <c:v>-7.2857142857142856</c:v>
                </c:pt>
                <c:pt idx="28">
                  <c:v>-2.8571428571428572</c:v>
                </c:pt>
                <c:pt idx="29">
                  <c:v>-7.2857142857142856</c:v>
                </c:pt>
                <c:pt idx="30">
                  <c:v>-0.8571428571428571</c:v>
                </c:pt>
                <c:pt idx="31">
                  <c:v>-3</c:v>
                </c:pt>
                <c:pt idx="32">
                  <c:v>-3</c:v>
                </c:pt>
                <c:pt idx="33">
                  <c:v>-1.4285714285714286</c:v>
                </c:pt>
                <c:pt idx="34">
                  <c:v>1.1428571428571428</c:v>
                </c:pt>
                <c:pt idx="35">
                  <c:v>1.2857142857142858</c:v>
                </c:pt>
                <c:pt idx="36">
                  <c:v>0.42857142857142855</c:v>
                </c:pt>
                <c:pt idx="37">
                  <c:v>-0.14285714285714285</c:v>
                </c:pt>
                <c:pt idx="38">
                  <c:v>0.14285714285714285</c:v>
                </c:pt>
                <c:pt idx="39">
                  <c:v>1.2857142857142858</c:v>
                </c:pt>
                <c:pt idx="40">
                  <c:v>5.1428571428571432</c:v>
                </c:pt>
                <c:pt idx="41">
                  <c:v>2.7142857142857144</c:v>
                </c:pt>
                <c:pt idx="42">
                  <c:v>4.8571428571428568</c:v>
                </c:pt>
                <c:pt idx="43">
                  <c:v>6.7142857142857144</c:v>
                </c:pt>
                <c:pt idx="44">
                  <c:v>7.4285714285714288</c:v>
                </c:pt>
                <c:pt idx="45">
                  <c:v>7.5714285714285712</c:v>
                </c:pt>
                <c:pt idx="46">
                  <c:v>9.1428571428571423</c:v>
                </c:pt>
                <c:pt idx="47">
                  <c:v>10.285714285714286</c:v>
                </c:pt>
                <c:pt idx="48">
                  <c:v>10.571428571428571</c:v>
                </c:pt>
                <c:pt idx="49">
                  <c:v>11</c:v>
                </c:pt>
                <c:pt idx="50">
                  <c:v>10.428571428571429</c:v>
                </c:pt>
                <c:pt idx="51">
                  <c:v>13</c:v>
                </c:pt>
                <c:pt idx="52">
                  <c:v>18</c:v>
                </c:pt>
                <c:pt idx="53">
                  <c:v>14.285714285714286</c:v>
                </c:pt>
                <c:pt idx="54">
                  <c:v>13.571428571428571</c:v>
                </c:pt>
                <c:pt idx="55">
                  <c:v>13.857142857142858</c:v>
                </c:pt>
                <c:pt idx="56">
                  <c:v>13.285714285714286</c:v>
                </c:pt>
                <c:pt idx="57">
                  <c:v>16.571428571428573</c:v>
                </c:pt>
                <c:pt idx="58">
                  <c:v>15.285714285714286</c:v>
                </c:pt>
                <c:pt idx="59">
                  <c:v>14.428571428571429</c:v>
                </c:pt>
                <c:pt idx="60">
                  <c:v>15.571428571428571</c:v>
                </c:pt>
                <c:pt idx="61">
                  <c:v>12</c:v>
                </c:pt>
                <c:pt idx="62">
                  <c:v>10.857142857142858</c:v>
                </c:pt>
                <c:pt idx="63">
                  <c:v>12.857142857142858</c:v>
                </c:pt>
                <c:pt idx="64">
                  <c:v>10</c:v>
                </c:pt>
                <c:pt idx="65">
                  <c:v>8.8571428571428577</c:v>
                </c:pt>
                <c:pt idx="66">
                  <c:v>0.2857142857142857</c:v>
                </c:pt>
                <c:pt idx="67">
                  <c:v>4.4285714285714288</c:v>
                </c:pt>
                <c:pt idx="68">
                  <c:v>5.5714285714285712</c:v>
                </c:pt>
                <c:pt idx="69">
                  <c:v>1.7142857142857142</c:v>
                </c:pt>
                <c:pt idx="70">
                  <c:v>5.8571428571428568</c:v>
                </c:pt>
                <c:pt idx="71">
                  <c:v>2.8571428571428572</c:v>
                </c:pt>
                <c:pt idx="72">
                  <c:v>0.8571428571428571</c:v>
                </c:pt>
                <c:pt idx="73">
                  <c:v>1.2857142857142858</c:v>
                </c:pt>
                <c:pt idx="74">
                  <c:v>2</c:v>
                </c:pt>
                <c:pt idx="75">
                  <c:v>2.1428571428571428</c:v>
                </c:pt>
                <c:pt idx="76">
                  <c:v>-0.2857142857142857</c:v>
                </c:pt>
                <c:pt idx="77">
                  <c:v>1</c:v>
                </c:pt>
                <c:pt idx="78">
                  <c:v>-8</c:v>
                </c:pt>
                <c:pt idx="79">
                  <c:v>-20.285714285714285</c:v>
                </c:pt>
                <c:pt idx="80">
                  <c:v>-13.428571428571429</c:v>
                </c:pt>
                <c:pt idx="81">
                  <c:v>-15.714285714285714</c:v>
                </c:pt>
                <c:pt idx="82">
                  <c:v>0</c:v>
                </c:pt>
              </c:numCache>
            </c:numRef>
          </c:xVal>
          <c:yVal>
            <c:numRef>
              <c:f>Tehot!$D$8:$D$185</c:f>
              <c:numCache>
                <c:formatCode>0.00</c:formatCode>
                <c:ptCount val="178"/>
                <c:pt idx="0">
                  <c:v>181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74.7</c:v>
                </c:pt>
                <c:pt idx="7">
                  <c:v>151.19999999999999</c:v>
                </c:pt>
                <c:pt idx="8">
                  <c:v>197</c:v>
                </c:pt>
                <c:pt idx="9">
                  <c:v>157.9</c:v>
                </c:pt>
                <c:pt idx="10">
                  <c:v>166.9</c:v>
                </c:pt>
                <c:pt idx="11">
                  <c:v>221.8</c:v>
                </c:pt>
                <c:pt idx="12">
                  <c:v>354.1</c:v>
                </c:pt>
                <c:pt idx="13">
                  <c:v>311.7</c:v>
                </c:pt>
                <c:pt idx="14">
                  <c:v>345.2</c:v>
                </c:pt>
                <c:pt idx="15">
                  <c:v>501.2</c:v>
                </c:pt>
                <c:pt idx="16">
                  <c:v>556.1</c:v>
                </c:pt>
                <c:pt idx="17">
                  <c:v>428.2</c:v>
                </c:pt>
                <c:pt idx="18">
                  <c:v>549.70000000000005</c:v>
                </c:pt>
                <c:pt idx="19">
                  <c:v>530.6</c:v>
                </c:pt>
                <c:pt idx="20">
                  <c:v>650.9</c:v>
                </c:pt>
                <c:pt idx="21">
                  <c:v>561.1</c:v>
                </c:pt>
                <c:pt idx="22">
                  <c:v>618.79999999999995</c:v>
                </c:pt>
                <c:pt idx="23">
                  <c:v>576.4</c:v>
                </c:pt>
                <c:pt idx="24">
                  <c:v>590.9</c:v>
                </c:pt>
                <c:pt idx="25">
                  <c:v>840</c:v>
                </c:pt>
                <c:pt idx="26">
                  <c:v>632.9</c:v>
                </c:pt>
                <c:pt idx="27">
                  <c:v>785.5</c:v>
                </c:pt>
                <c:pt idx="28">
                  <c:v>618.29999999999995</c:v>
                </c:pt>
                <c:pt idx="29">
                  <c:v>782.5</c:v>
                </c:pt>
                <c:pt idx="30">
                  <c:v>645.5</c:v>
                </c:pt>
                <c:pt idx="31">
                  <c:v>639.75</c:v>
                </c:pt>
                <c:pt idx="32">
                  <c:v>634</c:v>
                </c:pt>
                <c:pt idx="33">
                  <c:v>608.29999999999995</c:v>
                </c:pt>
                <c:pt idx="34">
                  <c:v>593.79999999999995</c:v>
                </c:pt>
                <c:pt idx="35">
                  <c:v>590.1</c:v>
                </c:pt>
                <c:pt idx="36">
                  <c:v>540.79999999999995</c:v>
                </c:pt>
                <c:pt idx="37">
                  <c:v>547.4</c:v>
                </c:pt>
                <c:pt idx="38">
                  <c:v>582.9</c:v>
                </c:pt>
                <c:pt idx="39">
                  <c:v>522.9</c:v>
                </c:pt>
                <c:pt idx="40">
                  <c:v>509.29999999999995</c:v>
                </c:pt>
                <c:pt idx="41">
                  <c:v>495.7</c:v>
                </c:pt>
                <c:pt idx="42">
                  <c:v>439.4</c:v>
                </c:pt>
                <c:pt idx="43">
                  <c:v>360.4</c:v>
                </c:pt>
                <c:pt idx="44">
                  <c:v>263.5</c:v>
                </c:pt>
                <c:pt idx="45">
                  <c:v>315.2</c:v>
                </c:pt>
                <c:pt idx="46">
                  <c:v>248.7</c:v>
                </c:pt>
                <c:pt idx="47">
                  <c:v>170.7</c:v>
                </c:pt>
                <c:pt idx="48">
                  <c:v>210.7</c:v>
                </c:pt>
                <c:pt idx="49">
                  <c:v>167.8</c:v>
                </c:pt>
                <c:pt idx="50">
                  <c:v>176.3</c:v>
                </c:pt>
                <c:pt idx="51">
                  <c:v>116.2</c:v>
                </c:pt>
                <c:pt idx="52">
                  <c:v>24.5</c:v>
                </c:pt>
                <c:pt idx="53">
                  <c:v>30.8</c:v>
                </c:pt>
                <c:pt idx="54">
                  <c:v>84.8</c:v>
                </c:pt>
                <c:pt idx="55">
                  <c:v>91.1</c:v>
                </c:pt>
                <c:pt idx="56">
                  <c:v>98.1</c:v>
                </c:pt>
                <c:pt idx="57">
                  <c:v>40</c:v>
                </c:pt>
                <c:pt idx="58">
                  <c:v>49.7</c:v>
                </c:pt>
                <c:pt idx="59">
                  <c:v>85.4</c:v>
                </c:pt>
                <c:pt idx="60">
                  <c:v>39.1</c:v>
                </c:pt>
                <c:pt idx="61">
                  <c:v>170.2</c:v>
                </c:pt>
                <c:pt idx="62">
                  <c:v>189.2</c:v>
                </c:pt>
                <c:pt idx="63">
                  <c:v>126.2</c:v>
                </c:pt>
                <c:pt idx="64">
                  <c:v>222.6</c:v>
                </c:pt>
                <c:pt idx="65">
                  <c:v>287.8</c:v>
                </c:pt>
                <c:pt idx="66">
                  <c:v>578.9</c:v>
                </c:pt>
                <c:pt idx="67">
                  <c:v>400.1</c:v>
                </c:pt>
                <c:pt idx="68">
                  <c:v>352.4</c:v>
                </c:pt>
                <c:pt idx="69">
                  <c:v>491.6</c:v>
                </c:pt>
                <c:pt idx="70">
                  <c:v>394.9</c:v>
                </c:pt>
                <c:pt idx="71">
                  <c:v>483.8</c:v>
                </c:pt>
                <c:pt idx="72">
                  <c:v>543.1</c:v>
                </c:pt>
                <c:pt idx="73">
                  <c:v>544.70000000000005</c:v>
                </c:pt>
                <c:pt idx="74">
                  <c:v>514.6</c:v>
                </c:pt>
                <c:pt idx="75">
                  <c:v>561.29999999999995</c:v>
                </c:pt>
                <c:pt idx="76">
                  <c:v>558.79999999999995</c:v>
                </c:pt>
                <c:pt idx="77">
                  <c:v>607.79999999999995</c:v>
                </c:pt>
                <c:pt idx="78">
                  <c:v>800</c:v>
                </c:pt>
                <c:pt idx="79">
                  <c:v>1085.7</c:v>
                </c:pt>
                <c:pt idx="80">
                  <c:v>851.8</c:v>
                </c:pt>
                <c:pt idx="81">
                  <c:v>881.4</c:v>
                </c:pt>
                <c:pt idx="82">
                  <c:v>505.7</c:v>
                </c:pt>
              </c:numCache>
            </c:numRef>
          </c:yVal>
          <c:smooth val="0"/>
        </c:ser>
        <c:ser>
          <c:idx val="1"/>
          <c:order val="1"/>
          <c:spPr>
            <a:ln w="28575">
              <a:noFill/>
            </a:ln>
          </c:spPr>
          <c:xVal>
            <c:numRef>
              <c:f>Tehot!$C$8:$C$185</c:f>
              <c:numCache>
                <c:formatCode>0.00</c:formatCode>
                <c:ptCount val="178"/>
                <c:pt idx="0">
                  <c:v>14</c:v>
                </c:pt>
                <c:pt idx="1">
                  <c:v>18</c:v>
                </c:pt>
                <c:pt idx="2">
                  <c:v>18.714285714285715</c:v>
                </c:pt>
                <c:pt idx="3">
                  <c:v>21.142857142857142</c:v>
                </c:pt>
                <c:pt idx="4">
                  <c:v>20.571428571428573</c:v>
                </c:pt>
                <c:pt idx="5">
                  <c:v>21.142857142857142</c:v>
                </c:pt>
                <c:pt idx="6">
                  <c:v>15.285714285714286</c:v>
                </c:pt>
                <c:pt idx="7">
                  <c:v>13.142857142857142</c:v>
                </c:pt>
                <c:pt idx="8">
                  <c:v>11.714285714285714</c:v>
                </c:pt>
                <c:pt idx="9">
                  <c:v>13.285714285714286</c:v>
                </c:pt>
                <c:pt idx="10">
                  <c:v>12.142857142857142</c:v>
                </c:pt>
                <c:pt idx="11">
                  <c:v>10.857142857142858</c:v>
                </c:pt>
                <c:pt idx="12">
                  <c:v>7.5714285714285712</c:v>
                </c:pt>
                <c:pt idx="13">
                  <c:v>7.4285714285714288</c:v>
                </c:pt>
                <c:pt idx="14">
                  <c:v>8</c:v>
                </c:pt>
                <c:pt idx="15">
                  <c:v>2</c:v>
                </c:pt>
                <c:pt idx="16">
                  <c:v>0.42857142857142855</c:v>
                </c:pt>
                <c:pt idx="17">
                  <c:v>4.7142857142857144</c:v>
                </c:pt>
                <c:pt idx="18">
                  <c:v>2.1428571428571428</c:v>
                </c:pt>
                <c:pt idx="19">
                  <c:v>1.5714285714285714</c:v>
                </c:pt>
                <c:pt idx="20">
                  <c:v>-1.2857142857142858</c:v>
                </c:pt>
                <c:pt idx="21">
                  <c:v>1.1428571428571428</c:v>
                </c:pt>
                <c:pt idx="22">
                  <c:v>-0.5714285714285714</c:v>
                </c:pt>
                <c:pt idx="23">
                  <c:v>1</c:v>
                </c:pt>
                <c:pt idx="24">
                  <c:v>-0.42857142857142855</c:v>
                </c:pt>
                <c:pt idx="25">
                  <c:v>-9.5714285714285712</c:v>
                </c:pt>
                <c:pt idx="26">
                  <c:v>-2.5714285714285716</c:v>
                </c:pt>
                <c:pt idx="27">
                  <c:v>-7.2857142857142856</c:v>
                </c:pt>
                <c:pt idx="28">
                  <c:v>-2.8571428571428572</c:v>
                </c:pt>
                <c:pt idx="29">
                  <c:v>-7.2857142857142856</c:v>
                </c:pt>
                <c:pt idx="30">
                  <c:v>-0.8571428571428571</c:v>
                </c:pt>
                <c:pt idx="31">
                  <c:v>-3</c:v>
                </c:pt>
                <c:pt idx="32">
                  <c:v>-3</c:v>
                </c:pt>
                <c:pt idx="33">
                  <c:v>-1.4285714285714286</c:v>
                </c:pt>
                <c:pt idx="34">
                  <c:v>1.1428571428571428</c:v>
                </c:pt>
                <c:pt idx="35">
                  <c:v>1.2857142857142858</c:v>
                </c:pt>
                <c:pt idx="36">
                  <c:v>0.42857142857142855</c:v>
                </c:pt>
                <c:pt idx="37">
                  <c:v>-0.14285714285714285</c:v>
                </c:pt>
                <c:pt idx="38">
                  <c:v>0.14285714285714285</c:v>
                </c:pt>
                <c:pt idx="39">
                  <c:v>1.2857142857142858</c:v>
                </c:pt>
                <c:pt idx="40">
                  <c:v>5.1428571428571432</c:v>
                </c:pt>
                <c:pt idx="41">
                  <c:v>2.7142857142857144</c:v>
                </c:pt>
                <c:pt idx="42">
                  <c:v>4.8571428571428568</c:v>
                </c:pt>
                <c:pt idx="43">
                  <c:v>6.7142857142857144</c:v>
                </c:pt>
                <c:pt idx="44">
                  <c:v>7.4285714285714288</c:v>
                </c:pt>
                <c:pt idx="45">
                  <c:v>7.5714285714285712</c:v>
                </c:pt>
                <c:pt idx="46">
                  <c:v>9.1428571428571423</c:v>
                </c:pt>
                <c:pt idx="47">
                  <c:v>10.285714285714286</c:v>
                </c:pt>
                <c:pt idx="48">
                  <c:v>10.571428571428571</c:v>
                </c:pt>
                <c:pt idx="49">
                  <c:v>11</c:v>
                </c:pt>
                <c:pt idx="50">
                  <c:v>10.428571428571429</c:v>
                </c:pt>
                <c:pt idx="51">
                  <c:v>13</c:v>
                </c:pt>
                <c:pt idx="52">
                  <c:v>18</c:v>
                </c:pt>
                <c:pt idx="53">
                  <c:v>14.285714285714286</c:v>
                </c:pt>
                <c:pt idx="54">
                  <c:v>13.571428571428571</c:v>
                </c:pt>
                <c:pt idx="55">
                  <c:v>13.857142857142858</c:v>
                </c:pt>
                <c:pt idx="56">
                  <c:v>13.285714285714286</c:v>
                </c:pt>
                <c:pt idx="57">
                  <c:v>16.571428571428573</c:v>
                </c:pt>
                <c:pt idx="58">
                  <c:v>15.285714285714286</c:v>
                </c:pt>
                <c:pt idx="59">
                  <c:v>14.428571428571429</c:v>
                </c:pt>
                <c:pt idx="60">
                  <c:v>15.571428571428571</c:v>
                </c:pt>
                <c:pt idx="61">
                  <c:v>12</c:v>
                </c:pt>
                <c:pt idx="62">
                  <c:v>10.857142857142858</c:v>
                </c:pt>
                <c:pt idx="63">
                  <c:v>12.857142857142858</c:v>
                </c:pt>
                <c:pt idx="64">
                  <c:v>10</c:v>
                </c:pt>
                <c:pt idx="65">
                  <c:v>8.8571428571428577</c:v>
                </c:pt>
                <c:pt idx="66">
                  <c:v>0.2857142857142857</c:v>
                </c:pt>
                <c:pt idx="67">
                  <c:v>4.4285714285714288</c:v>
                </c:pt>
                <c:pt idx="68">
                  <c:v>5.5714285714285712</c:v>
                </c:pt>
                <c:pt idx="69">
                  <c:v>1.7142857142857142</c:v>
                </c:pt>
                <c:pt idx="70">
                  <c:v>5.8571428571428568</c:v>
                </c:pt>
                <c:pt idx="71">
                  <c:v>2.8571428571428572</c:v>
                </c:pt>
                <c:pt idx="72">
                  <c:v>0.8571428571428571</c:v>
                </c:pt>
                <c:pt idx="73">
                  <c:v>1.2857142857142858</c:v>
                </c:pt>
                <c:pt idx="74">
                  <c:v>2</c:v>
                </c:pt>
                <c:pt idx="75">
                  <c:v>2.1428571428571428</c:v>
                </c:pt>
                <c:pt idx="76">
                  <c:v>-0.2857142857142857</c:v>
                </c:pt>
                <c:pt idx="77">
                  <c:v>1</c:v>
                </c:pt>
                <c:pt idx="78">
                  <c:v>-8</c:v>
                </c:pt>
                <c:pt idx="79">
                  <c:v>-20.285714285714285</c:v>
                </c:pt>
                <c:pt idx="80">
                  <c:v>-13.428571428571429</c:v>
                </c:pt>
                <c:pt idx="81">
                  <c:v>-15.714285714285714</c:v>
                </c:pt>
                <c:pt idx="82">
                  <c:v>0</c:v>
                </c:pt>
              </c:numCache>
            </c:numRef>
          </c:xVal>
          <c:yVal>
            <c:numRef>
              <c:f>Tehot!$G$8:$G$185</c:f>
              <c:numCache>
                <c:formatCode>0.00</c:formatCode>
                <c:ptCount val="178"/>
                <c:pt idx="0">
                  <c:v>40.4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16.2</c:v>
                </c:pt>
                <c:pt idx="7">
                  <c:v>33.200000000000003</c:v>
                </c:pt>
                <c:pt idx="8">
                  <c:v>44</c:v>
                </c:pt>
                <c:pt idx="9">
                  <c:v>35.200000000000003</c:v>
                </c:pt>
                <c:pt idx="10">
                  <c:v>35.700000000000003</c:v>
                </c:pt>
                <c:pt idx="11">
                  <c:v>50</c:v>
                </c:pt>
                <c:pt idx="12">
                  <c:v>79.7</c:v>
                </c:pt>
                <c:pt idx="13">
                  <c:v>70.900000000000006</c:v>
                </c:pt>
                <c:pt idx="14">
                  <c:v>78.2</c:v>
                </c:pt>
                <c:pt idx="15">
                  <c:v>115.6</c:v>
                </c:pt>
                <c:pt idx="16">
                  <c:v>129.19999999999999</c:v>
                </c:pt>
                <c:pt idx="17">
                  <c:v>98.5</c:v>
                </c:pt>
                <c:pt idx="18">
                  <c:v>127.8</c:v>
                </c:pt>
                <c:pt idx="19">
                  <c:v>123.4</c:v>
                </c:pt>
                <c:pt idx="20">
                  <c:v>153</c:v>
                </c:pt>
                <c:pt idx="21">
                  <c:v>131.5</c:v>
                </c:pt>
                <c:pt idx="22">
                  <c:v>144.80000000000001</c:v>
                </c:pt>
                <c:pt idx="23">
                  <c:v>134.6</c:v>
                </c:pt>
                <c:pt idx="24">
                  <c:v>138.4</c:v>
                </c:pt>
                <c:pt idx="25">
                  <c:v>203.6</c:v>
                </c:pt>
                <c:pt idx="26">
                  <c:v>151.5</c:v>
                </c:pt>
                <c:pt idx="27">
                  <c:v>190.1</c:v>
                </c:pt>
                <c:pt idx="28">
                  <c:v>147.4</c:v>
                </c:pt>
                <c:pt idx="29">
                  <c:v>184.6</c:v>
                </c:pt>
                <c:pt idx="30">
                  <c:v>152.30000000000001</c:v>
                </c:pt>
                <c:pt idx="31">
                  <c:v>151.15</c:v>
                </c:pt>
                <c:pt idx="32">
                  <c:v>150</c:v>
                </c:pt>
                <c:pt idx="33">
                  <c:v>143.4</c:v>
                </c:pt>
                <c:pt idx="34">
                  <c:v>139.30000000000001</c:v>
                </c:pt>
                <c:pt idx="35">
                  <c:v>138.19999999999999</c:v>
                </c:pt>
                <c:pt idx="36">
                  <c:v>127.1</c:v>
                </c:pt>
                <c:pt idx="37">
                  <c:v>128.9</c:v>
                </c:pt>
                <c:pt idx="38">
                  <c:v>136.9</c:v>
                </c:pt>
                <c:pt idx="39">
                  <c:v>121.9</c:v>
                </c:pt>
                <c:pt idx="40">
                  <c:v>118.75</c:v>
                </c:pt>
                <c:pt idx="41">
                  <c:v>115.6</c:v>
                </c:pt>
                <c:pt idx="42">
                  <c:v>101.4</c:v>
                </c:pt>
                <c:pt idx="43">
                  <c:v>82.4</c:v>
                </c:pt>
                <c:pt idx="44">
                  <c:v>58.9</c:v>
                </c:pt>
                <c:pt idx="45">
                  <c:v>69</c:v>
                </c:pt>
                <c:pt idx="46">
                  <c:v>53.2</c:v>
                </c:pt>
                <c:pt idx="47">
                  <c:v>37.1</c:v>
                </c:pt>
                <c:pt idx="48">
                  <c:v>44.9</c:v>
                </c:pt>
                <c:pt idx="49">
                  <c:v>35.6</c:v>
                </c:pt>
                <c:pt idx="50">
                  <c:v>37.1</c:v>
                </c:pt>
                <c:pt idx="51">
                  <c:v>23.8</c:v>
                </c:pt>
                <c:pt idx="52">
                  <c:v>4.8</c:v>
                </c:pt>
                <c:pt idx="53">
                  <c:v>6.1</c:v>
                </c:pt>
                <c:pt idx="54">
                  <c:v>17.600000000000001</c:v>
                </c:pt>
                <c:pt idx="55">
                  <c:v>18.899999999999999</c:v>
                </c:pt>
                <c:pt idx="56">
                  <c:v>20</c:v>
                </c:pt>
                <c:pt idx="57">
                  <c:v>8.1999999999999993</c:v>
                </c:pt>
                <c:pt idx="58">
                  <c:v>10.199999999999999</c:v>
                </c:pt>
                <c:pt idx="59">
                  <c:v>17.5</c:v>
                </c:pt>
                <c:pt idx="60">
                  <c:v>8</c:v>
                </c:pt>
                <c:pt idx="61">
                  <c:v>35.299999999999997</c:v>
                </c:pt>
                <c:pt idx="62">
                  <c:v>40.4</c:v>
                </c:pt>
                <c:pt idx="63">
                  <c:v>25.9</c:v>
                </c:pt>
                <c:pt idx="64">
                  <c:v>47.1</c:v>
                </c:pt>
                <c:pt idx="65">
                  <c:v>62.6</c:v>
                </c:pt>
                <c:pt idx="66">
                  <c:v>132.80000000000001</c:v>
                </c:pt>
                <c:pt idx="67">
                  <c:v>88.6</c:v>
                </c:pt>
                <c:pt idx="68">
                  <c:v>76.599999999999994</c:v>
                </c:pt>
                <c:pt idx="69">
                  <c:v>109.9</c:v>
                </c:pt>
                <c:pt idx="70">
                  <c:v>85.7</c:v>
                </c:pt>
                <c:pt idx="71">
                  <c:v>106.8</c:v>
                </c:pt>
                <c:pt idx="72">
                  <c:v>121.5</c:v>
                </c:pt>
                <c:pt idx="73">
                  <c:v>122.6</c:v>
                </c:pt>
                <c:pt idx="74">
                  <c:v>115</c:v>
                </c:pt>
                <c:pt idx="75">
                  <c:v>125</c:v>
                </c:pt>
                <c:pt idx="76">
                  <c:v>127</c:v>
                </c:pt>
                <c:pt idx="77">
                  <c:v>137.6</c:v>
                </c:pt>
                <c:pt idx="78">
                  <c:v>193</c:v>
                </c:pt>
                <c:pt idx="79">
                  <c:v>271.7</c:v>
                </c:pt>
                <c:pt idx="80">
                  <c:v>200.6</c:v>
                </c:pt>
                <c:pt idx="81">
                  <c:v>211.4</c:v>
                </c:pt>
                <c:pt idx="82">
                  <c:v>110.6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9722112"/>
        <c:axId val="69724800"/>
      </c:scatterChart>
      <c:valAx>
        <c:axId val="69722112"/>
        <c:scaling>
          <c:orientation val="minMax"/>
          <c:max val="25"/>
          <c:min val="-25"/>
        </c:scaling>
        <c:delete val="0"/>
        <c:axPos val="b"/>
        <c:majorGridlines/>
        <c:min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Ulkolämpötila</a:t>
                </a:r>
              </a:p>
            </c:rich>
          </c:tx>
          <c:layout/>
          <c:overlay val="0"/>
        </c:title>
        <c:numFmt formatCode="0.00" sourceLinked="1"/>
        <c:majorTickMark val="out"/>
        <c:minorTickMark val="none"/>
        <c:tickLblPos val="nextTo"/>
        <c:crossAx val="69724800"/>
        <c:crosses val="autoZero"/>
        <c:crossBetween val="midCat"/>
      </c:valAx>
      <c:valAx>
        <c:axId val="69724800"/>
        <c:scaling>
          <c:orientation val="minMax"/>
        </c:scaling>
        <c:delete val="0"/>
        <c:axPos val="l"/>
        <c:majorGridlines/>
        <c:minorGridlines/>
        <c:title>
          <c:tx>
            <c:rich>
              <a:bodyPr/>
              <a:lstStyle/>
              <a:p>
                <a:pPr>
                  <a:defRPr/>
                </a:pPr>
                <a:r>
                  <a:rPr lang="fi-FI"/>
                  <a:t>kWh/vko lämmitys</a:t>
                </a:r>
              </a:p>
            </c:rich>
          </c:tx>
          <c:layout>
            <c:manualLayout>
              <c:xMode val="edge"/>
              <c:yMode val="edge"/>
              <c:x val="2.5000000000000001E-2"/>
              <c:y val="0.31742089530475359"/>
            </c:manualLayout>
          </c:layout>
          <c:overlay val="0"/>
        </c:title>
        <c:numFmt formatCode="0.00" sourceLinked="1"/>
        <c:majorTickMark val="out"/>
        <c:minorTickMark val="none"/>
        <c:tickLblPos val="low"/>
        <c:crossAx val="69722112"/>
        <c:crosses val="autoZero"/>
        <c:crossBetween val="midCat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i-FI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28575">
              <a:noFill/>
            </a:ln>
          </c:spPr>
          <c:trendline>
            <c:trendlineType val="log"/>
            <c:dispRSqr val="0"/>
            <c:dispEq val="0"/>
          </c:trendline>
          <c:xVal>
            <c:numRef>
              <c:f>Tehot!$C$8:$C$185</c:f>
              <c:numCache>
                <c:formatCode>0.00</c:formatCode>
                <c:ptCount val="178"/>
                <c:pt idx="0">
                  <c:v>14</c:v>
                </c:pt>
                <c:pt idx="1">
                  <c:v>18</c:v>
                </c:pt>
                <c:pt idx="2">
                  <c:v>18.714285714285715</c:v>
                </c:pt>
                <c:pt idx="3">
                  <c:v>21.142857142857142</c:v>
                </c:pt>
                <c:pt idx="4">
                  <c:v>20.571428571428573</c:v>
                </c:pt>
                <c:pt idx="5">
                  <c:v>21.142857142857142</c:v>
                </c:pt>
                <c:pt idx="6">
                  <c:v>15.285714285714286</c:v>
                </c:pt>
                <c:pt idx="7">
                  <c:v>13.142857142857142</c:v>
                </c:pt>
                <c:pt idx="8">
                  <c:v>11.714285714285714</c:v>
                </c:pt>
                <c:pt idx="9">
                  <c:v>13.285714285714286</c:v>
                </c:pt>
                <c:pt idx="10">
                  <c:v>12.142857142857142</c:v>
                </c:pt>
                <c:pt idx="11">
                  <c:v>10.857142857142858</c:v>
                </c:pt>
                <c:pt idx="12">
                  <c:v>7.5714285714285712</c:v>
                </c:pt>
                <c:pt idx="13">
                  <c:v>7.4285714285714288</c:v>
                </c:pt>
                <c:pt idx="14">
                  <c:v>8</c:v>
                </c:pt>
                <c:pt idx="15">
                  <c:v>2</c:v>
                </c:pt>
                <c:pt idx="16">
                  <c:v>0.42857142857142855</c:v>
                </c:pt>
                <c:pt idx="17">
                  <c:v>4.7142857142857144</c:v>
                </c:pt>
                <c:pt idx="18">
                  <c:v>2.1428571428571428</c:v>
                </c:pt>
                <c:pt idx="19">
                  <c:v>1.5714285714285714</c:v>
                </c:pt>
                <c:pt idx="20">
                  <c:v>-1.2857142857142858</c:v>
                </c:pt>
                <c:pt idx="21">
                  <c:v>1.1428571428571428</c:v>
                </c:pt>
                <c:pt idx="22">
                  <c:v>-0.5714285714285714</c:v>
                </c:pt>
                <c:pt idx="23">
                  <c:v>1</c:v>
                </c:pt>
                <c:pt idx="24">
                  <c:v>-0.42857142857142855</c:v>
                </c:pt>
                <c:pt idx="25">
                  <c:v>-9.5714285714285712</c:v>
                </c:pt>
                <c:pt idx="26">
                  <c:v>-2.5714285714285716</c:v>
                </c:pt>
                <c:pt idx="27">
                  <c:v>-7.2857142857142856</c:v>
                </c:pt>
                <c:pt idx="28">
                  <c:v>-2.8571428571428572</c:v>
                </c:pt>
                <c:pt idx="29">
                  <c:v>-7.2857142857142856</c:v>
                </c:pt>
                <c:pt idx="30">
                  <c:v>-0.8571428571428571</c:v>
                </c:pt>
                <c:pt idx="31">
                  <c:v>-3</c:v>
                </c:pt>
                <c:pt idx="32">
                  <c:v>-3</c:v>
                </c:pt>
                <c:pt idx="33">
                  <c:v>-1.4285714285714286</c:v>
                </c:pt>
                <c:pt idx="34">
                  <c:v>1.1428571428571428</c:v>
                </c:pt>
                <c:pt idx="35">
                  <c:v>1.2857142857142858</c:v>
                </c:pt>
                <c:pt idx="36">
                  <c:v>0.42857142857142855</c:v>
                </c:pt>
                <c:pt idx="37">
                  <c:v>-0.14285714285714285</c:v>
                </c:pt>
                <c:pt idx="38">
                  <c:v>0.14285714285714285</c:v>
                </c:pt>
                <c:pt idx="39">
                  <c:v>1.2857142857142858</c:v>
                </c:pt>
                <c:pt idx="40">
                  <c:v>5.1428571428571432</c:v>
                </c:pt>
                <c:pt idx="41">
                  <c:v>2.7142857142857144</c:v>
                </c:pt>
                <c:pt idx="42">
                  <c:v>4.8571428571428568</c:v>
                </c:pt>
                <c:pt idx="43">
                  <c:v>6.7142857142857144</c:v>
                </c:pt>
                <c:pt idx="44">
                  <c:v>7.4285714285714288</c:v>
                </c:pt>
                <c:pt idx="45">
                  <c:v>7.5714285714285712</c:v>
                </c:pt>
                <c:pt idx="46">
                  <c:v>9.1428571428571423</c:v>
                </c:pt>
                <c:pt idx="47">
                  <c:v>10.285714285714286</c:v>
                </c:pt>
                <c:pt idx="48">
                  <c:v>10.571428571428571</c:v>
                </c:pt>
                <c:pt idx="49">
                  <c:v>11</c:v>
                </c:pt>
                <c:pt idx="50">
                  <c:v>10.428571428571429</c:v>
                </c:pt>
                <c:pt idx="51">
                  <c:v>13</c:v>
                </c:pt>
                <c:pt idx="52">
                  <c:v>18</c:v>
                </c:pt>
                <c:pt idx="53">
                  <c:v>14.285714285714286</c:v>
                </c:pt>
                <c:pt idx="54">
                  <c:v>13.571428571428571</c:v>
                </c:pt>
                <c:pt idx="55">
                  <c:v>13.857142857142858</c:v>
                </c:pt>
                <c:pt idx="56">
                  <c:v>13.285714285714286</c:v>
                </c:pt>
                <c:pt idx="57">
                  <c:v>16.571428571428573</c:v>
                </c:pt>
                <c:pt idx="58">
                  <c:v>15.285714285714286</c:v>
                </c:pt>
                <c:pt idx="59">
                  <c:v>14.428571428571429</c:v>
                </c:pt>
                <c:pt idx="60">
                  <c:v>15.571428571428571</c:v>
                </c:pt>
                <c:pt idx="61">
                  <c:v>12</c:v>
                </c:pt>
                <c:pt idx="62">
                  <c:v>10.857142857142858</c:v>
                </c:pt>
                <c:pt idx="63">
                  <c:v>12.857142857142858</c:v>
                </c:pt>
                <c:pt idx="64">
                  <c:v>10</c:v>
                </c:pt>
                <c:pt idx="65">
                  <c:v>8.8571428571428577</c:v>
                </c:pt>
                <c:pt idx="66">
                  <c:v>0.2857142857142857</c:v>
                </c:pt>
                <c:pt idx="67">
                  <c:v>4.4285714285714288</c:v>
                </c:pt>
                <c:pt idx="68">
                  <c:v>5.5714285714285712</c:v>
                </c:pt>
                <c:pt idx="69">
                  <c:v>1.7142857142857142</c:v>
                </c:pt>
                <c:pt idx="70">
                  <c:v>5.8571428571428568</c:v>
                </c:pt>
                <c:pt idx="71">
                  <c:v>2.8571428571428572</c:v>
                </c:pt>
                <c:pt idx="72">
                  <c:v>0.8571428571428571</c:v>
                </c:pt>
                <c:pt idx="73">
                  <c:v>1.2857142857142858</c:v>
                </c:pt>
                <c:pt idx="74">
                  <c:v>2</c:v>
                </c:pt>
                <c:pt idx="75">
                  <c:v>2.1428571428571428</c:v>
                </c:pt>
                <c:pt idx="76">
                  <c:v>-0.2857142857142857</c:v>
                </c:pt>
                <c:pt idx="77">
                  <c:v>1</c:v>
                </c:pt>
                <c:pt idx="78">
                  <c:v>-8</c:v>
                </c:pt>
                <c:pt idx="79">
                  <c:v>-20.285714285714285</c:v>
                </c:pt>
                <c:pt idx="80">
                  <c:v>-13.428571428571429</c:v>
                </c:pt>
                <c:pt idx="81">
                  <c:v>-15.714285714285714</c:v>
                </c:pt>
                <c:pt idx="82">
                  <c:v>0</c:v>
                </c:pt>
              </c:numCache>
            </c:numRef>
          </c:xVal>
          <c:yVal>
            <c:numRef>
              <c:f>Tehot!$F$8:$F$185</c:f>
              <c:numCache>
                <c:formatCode>0.00</c:formatCode>
                <c:ptCount val="178"/>
                <c:pt idx="0">
                  <c:v>1.0773809523809523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0.44464285714285717</c:v>
                </c:pt>
                <c:pt idx="7">
                  <c:v>0.89999999999999991</c:v>
                </c:pt>
                <c:pt idx="8">
                  <c:v>1.1726190476190477</c:v>
                </c:pt>
                <c:pt idx="9">
                  <c:v>0.93988095238095237</c:v>
                </c:pt>
                <c:pt idx="10">
                  <c:v>0.99345238095238109</c:v>
                </c:pt>
                <c:pt idx="11">
                  <c:v>1.3202380952380952</c:v>
                </c:pt>
                <c:pt idx="12">
                  <c:v>2.1077380952380955</c:v>
                </c:pt>
                <c:pt idx="13">
                  <c:v>1.8553571428571427</c:v>
                </c:pt>
                <c:pt idx="14">
                  <c:v>2.0547619047619046</c:v>
                </c:pt>
                <c:pt idx="15">
                  <c:v>2.9833333333333329</c:v>
                </c:pt>
                <c:pt idx="16">
                  <c:v>3.3101190476190481</c:v>
                </c:pt>
                <c:pt idx="17">
                  <c:v>2.5488095238095236</c:v>
                </c:pt>
                <c:pt idx="18">
                  <c:v>3.2720238095238101</c:v>
                </c:pt>
                <c:pt idx="19">
                  <c:v>3.1583333333333332</c:v>
                </c:pt>
                <c:pt idx="20">
                  <c:v>3.8744047619047617</c:v>
                </c:pt>
                <c:pt idx="21">
                  <c:v>3.3398809523809523</c:v>
                </c:pt>
                <c:pt idx="22">
                  <c:v>3.6833333333333331</c:v>
                </c:pt>
                <c:pt idx="23">
                  <c:v>3.4309523809523808</c:v>
                </c:pt>
                <c:pt idx="24">
                  <c:v>3.5172619047619045</c:v>
                </c:pt>
                <c:pt idx="25">
                  <c:v>5</c:v>
                </c:pt>
                <c:pt idx="26">
                  <c:v>3.7672619047619045</c:v>
                </c:pt>
                <c:pt idx="27">
                  <c:v>4.6755952380952381</c:v>
                </c:pt>
                <c:pt idx="28">
                  <c:v>3.6803571428571424</c:v>
                </c:pt>
                <c:pt idx="29">
                  <c:v>4.6577380952380958</c:v>
                </c:pt>
                <c:pt idx="30">
                  <c:v>3.8422619047619047</c:v>
                </c:pt>
                <c:pt idx="31">
                  <c:v>3.808035714285714</c:v>
                </c:pt>
                <c:pt idx="32">
                  <c:v>3.7738095238095237</c:v>
                </c:pt>
                <c:pt idx="33">
                  <c:v>3.6208333333333331</c:v>
                </c:pt>
                <c:pt idx="34">
                  <c:v>3.5345238095238094</c:v>
                </c:pt>
                <c:pt idx="35">
                  <c:v>3.5124999999999997</c:v>
                </c:pt>
                <c:pt idx="36">
                  <c:v>3.2190476190476187</c:v>
                </c:pt>
                <c:pt idx="37">
                  <c:v>3.2583333333333333</c:v>
                </c:pt>
                <c:pt idx="38">
                  <c:v>3.469642857142857</c:v>
                </c:pt>
                <c:pt idx="39">
                  <c:v>3.1125000000000003</c:v>
                </c:pt>
                <c:pt idx="40">
                  <c:v>3.0315476190476187</c:v>
                </c:pt>
                <c:pt idx="41">
                  <c:v>2.950595238095238</c:v>
                </c:pt>
                <c:pt idx="42">
                  <c:v>2.6154761904761901</c:v>
                </c:pt>
                <c:pt idx="43">
                  <c:v>2.1452380952380952</c:v>
                </c:pt>
                <c:pt idx="44">
                  <c:v>1.5684523809523812</c:v>
                </c:pt>
                <c:pt idx="45">
                  <c:v>1.876190476190476</c:v>
                </c:pt>
                <c:pt idx="46">
                  <c:v>1.4803571428571427</c:v>
                </c:pt>
                <c:pt idx="47">
                  <c:v>1.0160714285714285</c:v>
                </c:pt>
                <c:pt idx="48">
                  <c:v>1.2541666666666667</c:v>
                </c:pt>
                <c:pt idx="49">
                  <c:v>0.99880952380952381</c:v>
                </c:pt>
                <c:pt idx="50">
                  <c:v>1.049404761904762</c:v>
                </c:pt>
                <c:pt idx="51">
                  <c:v>0.69166666666666676</c:v>
                </c:pt>
                <c:pt idx="52">
                  <c:v>0.14583333333333334</c:v>
                </c:pt>
                <c:pt idx="53">
                  <c:v>0.18333333333333335</c:v>
                </c:pt>
                <c:pt idx="54">
                  <c:v>0.50476190476190474</c:v>
                </c:pt>
                <c:pt idx="55">
                  <c:v>0.54226190476190472</c:v>
                </c:pt>
                <c:pt idx="56">
                  <c:v>0.58392857142857146</c:v>
                </c:pt>
                <c:pt idx="57">
                  <c:v>0.23809523809523811</c:v>
                </c:pt>
                <c:pt idx="58">
                  <c:v>0.29583333333333334</c:v>
                </c:pt>
                <c:pt idx="59">
                  <c:v>0.50833333333333341</c:v>
                </c:pt>
                <c:pt idx="60">
                  <c:v>0.23273809523809527</c:v>
                </c:pt>
                <c:pt idx="61">
                  <c:v>1.013095238095238</c:v>
                </c:pt>
                <c:pt idx="62">
                  <c:v>1.1261904761904762</c:v>
                </c:pt>
                <c:pt idx="63">
                  <c:v>0.75119047619047619</c:v>
                </c:pt>
                <c:pt idx="64">
                  <c:v>1.325</c:v>
                </c:pt>
                <c:pt idx="65">
                  <c:v>1.713095238095238</c:v>
                </c:pt>
                <c:pt idx="66">
                  <c:v>3.4458333333333333</c:v>
                </c:pt>
                <c:pt idx="67">
                  <c:v>2.3815476190476192</c:v>
                </c:pt>
                <c:pt idx="68">
                  <c:v>2.0976190476190477</c:v>
                </c:pt>
                <c:pt idx="69">
                  <c:v>2.926190476190476</c:v>
                </c:pt>
                <c:pt idx="70">
                  <c:v>2.350595238095238</c:v>
                </c:pt>
                <c:pt idx="71">
                  <c:v>2.8797619047619047</c:v>
                </c:pt>
                <c:pt idx="72">
                  <c:v>3.2327380952380955</c:v>
                </c:pt>
                <c:pt idx="73">
                  <c:v>3.242261904761905</c:v>
                </c:pt>
                <c:pt idx="74">
                  <c:v>3.0630952380952383</c:v>
                </c:pt>
                <c:pt idx="75">
                  <c:v>3.3410714285714285</c:v>
                </c:pt>
                <c:pt idx="76">
                  <c:v>3.3261904761904759</c:v>
                </c:pt>
                <c:pt idx="77">
                  <c:v>3.6178571428571424</c:v>
                </c:pt>
                <c:pt idx="78">
                  <c:v>4.7619047619047619</c:v>
                </c:pt>
                <c:pt idx="79">
                  <c:v>6.4624999999999995</c:v>
                </c:pt>
                <c:pt idx="80">
                  <c:v>5.0702380952380954</c:v>
                </c:pt>
                <c:pt idx="81">
                  <c:v>5.246428571428571</c:v>
                </c:pt>
                <c:pt idx="82">
                  <c:v>3.0101190476190478</c:v>
                </c:pt>
              </c:numCache>
            </c:numRef>
          </c:yVal>
          <c:smooth val="0"/>
        </c:ser>
        <c:ser>
          <c:idx val="1"/>
          <c:order val="1"/>
          <c:spPr>
            <a:ln w="28575">
              <a:noFill/>
            </a:ln>
          </c:spPr>
          <c:xVal>
            <c:numRef>
              <c:f>Tehot!$C$8:$C$185</c:f>
              <c:numCache>
                <c:formatCode>0.00</c:formatCode>
                <c:ptCount val="178"/>
                <c:pt idx="0">
                  <c:v>14</c:v>
                </c:pt>
                <c:pt idx="1">
                  <c:v>18</c:v>
                </c:pt>
                <c:pt idx="2">
                  <c:v>18.714285714285715</c:v>
                </c:pt>
                <c:pt idx="3">
                  <c:v>21.142857142857142</c:v>
                </c:pt>
                <c:pt idx="4">
                  <c:v>20.571428571428573</c:v>
                </c:pt>
                <c:pt idx="5">
                  <c:v>21.142857142857142</c:v>
                </c:pt>
                <c:pt idx="6">
                  <c:v>15.285714285714286</c:v>
                </c:pt>
                <c:pt idx="7">
                  <c:v>13.142857142857142</c:v>
                </c:pt>
                <c:pt idx="8">
                  <c:v>11.714285714285714</c:v>
                </c:pt>
                <c:pt idx="9">
                  <c:v>13.285714285714286</c:v>
                </c:pt>
                <c:pt idx="10">
                  <c:v>12.142857142857142</c:v>
                </c:pt>
                <c:pt idx="11">
                  <c:v>10.857142857142858</c:v>
                </c:pt>
                <c:pt idx="12">
                  <c:v>7.5714285714285712</c:v>
                </c:pt>
                <c:pt idx="13">
                  <c:v>7.4285714285714288</c:v>
                </c:pt>
                <c:pt idx="14">
                  <c:v>8</c:v>
                </c:pt>
                <c:pt idx="15">
                  <c:v>2</c:v>
                </c:pt>
                <c:pt idx="16">
                  <c:v>0.42857142857142855</c:v>
                </c:pt>
                <c:pt idx="17">
                  <c:v>4.7142857142857144</c:v>
                </c:pt>
                <c:pt idx="18">
                  <c:v>2.1428571428571428</c:v>
                </c:pt>
                <c:pt idx="19">
                  <c:v>1.5714285714285714</c:v>
                </c:pt>
                <c:pt idx="20">
                  <c:v>-1.2857142857142858</c:v>
                </c:pt>
                <c:pt idx="21">
                  <c:v>1.1428571428571428</c:v>
                </c:pt>
                <c:pt idx="22">
                  <c:v>-0.5714285714285714</c:v>
                </c:pt>
                <c:pt idx="23">
                  <c:v>1</c:v>
                </c:pt>
                <c:pt idx="24">
                  <c:v>-0.42857142857142855</c:v>
                </c:pt>
                <c:pt idx="25">
                  <c:v>-9.5714285714285712</c:v>
                </c:pt>
                <c:pt idx="26">
                  <c:v>-2.5714285714285716</c:v>
                </c:pt>
                <c:pt idx="27">
                  <c:v>-7.2857142857142856</c:v>
                </c:pt>
                <c:pt idx="28">
                  <c:v>-2.8571428571428572</c:v>
                </c:pt>
                <c:pt idx="29">
                  <c:v>-7.2857142857142856</c:v>
                </c:pt>
                <c:pt idx="30">
                  <c:v>-0.8571428571428571</c:v>
                </c:pt>
                <c:pt idx="31">
                  <c:v>-3</c:v>
                </c:pt>
                <c:pt idx="32">
                  <c:v>-3</c:v>
                </c:pt>
                <c:pt idx="33">
                  <c:v>-1.4285714285714286</c:v>
                </c:pt>
                <c:pt idx="34">
                  <c:v>1.1428571428571428</c:v>
                </c:pt>
                <c:pt idx="35">
                  <c:v>1.2857142857142858</c:v>
                </c:pt>
                <c:pt idx="36">
                  <c:v>0.42857142857142855</c:v>
                </c:pt>
                <c:pt idx="37">
                  <c:v>-0.14285714285714285</c:v>
                </c:pt>
                <c:pt idx="38">
                  <c:v>0.14285714285714285</c:v>
                </c:pt>
                <c:pt idx="39">
                  <c:v>1.2857142857142858</c:v>
                </c:pt>
                <c:pt idx="40">
                  <c:v>5.1428571428571432</c:v>
                </c:pt>
                <c:pt idx="41">
                  <c:v>2.7142857142857144</c:v>
                </c:pt>
                <c:pt idx="42">
                  <c:v>4.8571428571428568</c:v>
                </c:pt>
                <c:pt idx="43">
                  <c:v>6.7142857142857144</c:v>
                </c:pt>
                <c:pt idx="44">
                  <c:v>7.4285714285714288</c:v>
                </c:pt>
                <c:pt idx="45">
                  <c:v>7.5714285714285712</c:v>
                </c:pt>
                <c:pt idx="46">
                  <c:v>9.1428571428571423</c:v>
                </c:pt>
                <c:pt idx="47">
                  <c:v>10.285714285714286</c:v>
                </c:pt>
                <c:pt idx="48">
                  <c:v>10.571428571428571</c:v>
                </c:pt>
                <c:pt idx="49">
                  <c:v>11</c:v>
                </c:pt>
                <c:pt idx="50">
                  <c:v>10.428571428571429</c:v>
                </c:pt>
                <c:pt idx="51">
                  <c:v>13</c:v>
                </c:pt>
                <c:pt idx="52">
                  <c:v>18</c:v>
                </c:pt>
                <c:pt idx="53">
                  <c:v>14.285714285714286</c:v>
                </c:pt>
                <c:pt idx="54">
                  <c:v>13.571428571428571</c:v>
                </c:pt>
                <c:pt idx="55">
                  <c:v>13.857142857142858</c:v>
                </c:pt>
                <c:pt idx="56">
                  <c:v>13.285714285714286</c:v>
                </c:pt>
                <c:pt idx="57">
                  <c:v>16.571428571428573</c:v>
                </c:pt>
                <c:pt idx="58">
                  <c:v>15.285714285714286</c:v>
                </c:pt>
                <c:pt idx="59">
                  <c:v>14.428571428571429</c:v>
                </c:pt>
                <c:pt idx="60">
                  <c:v>15.571428571428571</c:v>
                </c:pt>
                <c:pt idx="61">
                  <c:v>12</c:v>
                </c:pt>
                <c:pt idx="62">
                  <c:v>10.857142857142858</c:v>
                </c:pt>
                <c:pt idx="63">
                  <c:v>12.857142857142858</c:v>
                </c:pt>
                <c:pt idx="64">
                  <c:v>10</c:v>
                </c:pt>
                <c:pt idx="65">
                  <c:v>8.8571428571428577</c:v>
                </c:pt>
                <c:pt idx="66">
                  <c:v>0.2857142857142857</c:v>
                </c:pt>
                <c:pt idx="67">
                  <c:v>4.4285714285714288</c:v>
                </c:pt>
                <c:pt idx="68">
                  <c:v>5.5714285714285712</c:v>
                </c:pt>
                <c:pt idx="69">
                  <c:v>1.7142857142857142</c:v>
                </c:pt>
                <c:pt idx="70">
                  <c:v>5.8571428571428568</c:v>
                </c:pt>
                <c:pt idx="71">
                  <c:v>2.8571428571428572</c:v>
                </c:pt>
                <c:pt idx="72">
                  <c:v>0.8571428571428571</c:v>
                </c:pt>
                <c:pt idx="73">
                  <c:v>1.2857142857142858</c:v>
                </c:pt>
                <c:pt idx="74">
                  <c:v>2</c:v>
                </c:pt>
                <c:pt idx="75">
                  <c:v>2.1428571428571428</c:v>
                </c:pt>
                <c:pt idx="76">
                  <c:v>-0.2857142857142857</c:v>
                </c:pt>
                <c:pt idx="77">
                  <c:v>1</c:v>
                </c:pt>
                <c:pt idx="78">
                  <c:v>-8</c:v>
                </c:pt>
                <c:pt idx="79">
                  <c:v>-20.285714285714285</c:v>
                </c:pt>
                <c:pt idx="80">
                  <c:v>-13.428571428571429</c:v>
                </c:pt>
                <c:pt idx="81">
                  <c:v>-15.714285714285714</c:v>
                </c:pt>
                <c:pt idx="82">
                  <c:v>0</c:v>
                </c:pt>
              </c:numCache>
            </c:numRef>
          </c:xVal>
          <c:yVal>
            <c:numRef>
              <c:f>Tehot!$I$8:$I$185</c:f>
              <c:numCache>
                <c:formatCode>0.00</c:formatCode>
                <c:ptCount val="178"/>
                <c:pt idx="0">
                  <c:v>0.24047619047619048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9.6428571428571419E-2</c:v>
                </c:pt>
                <c:pt idx="7">
                  <c:v>0.19761904761904761</c:v>
                </c:pt>
                <c:pt idx="8">
                  <c:v>0.26190476190476192</c:v>
                </c:pt>
                <c:pt idx="9">
                  <c:v>0.20952380952380956</c:v>
                </c:pt>
                <c:pt idx="10">
                  <c:v>0.21250000000000002</c:v>
                </c:pt>
                <c:pt idx="11">
                  <c:v>0.29761904761904762</c:v>
                </c:pt>
                <c:pt idx="12">
                  <c:v>0.47440476190476194</c:v>
                </c:pt>
                <c:pt idx="13">
                  <c:v>0.42202380952380958</c:v>
                </c:pt>
                <c:pt idx="14">
                  <c:v>0.46547619047619054</c:v>
                </c:pt>
                <c:pt idx="15">
                  <c:v>0.68809523809523798</c:v>
                </c:pt>
                <c:pt idx="16">
                  <c:v>0.76904761904761898</c:v>
                </c:pt>
                <c:pt idx="17">
                  <c:v>0.58630952380952384</c:v>
                </c:pt>
                <c:pt idx="18">
                  <c:v>0.76071428571428568</c:v>
                </c:pt>
                <c:pt idx="19">
                  <c:v>0.73452380952380958</c:v>
                </c:pt>
                <c:pt idx="20">
                  <c:v>0.9107142857142857</c:v>
                </c:pt>
                <c:pt idx="21">
                  <c:v>0.78273809523809523</c:v>
                </c:pt>
                <c:pt idx="22">
                  <c:v>0.86190476190476195</c:v>
                </c:pt>
                <c:pt idx="23">
                  <c:v>0.80119047619047612</c:v>
                </c:pt>
                <c:pt idx="24">
                  <c:v>0.82380952380952388</c:v>
                </c:pt>
                <c:pt idx="25">
                  <c:v>1.2119047619047618</c:v>
                </c:pt>
                <c:pt idx="26">
                  <c:v>0.9017857142857143</c:v>
                </c:pt>
                <c:pt idx="27">
                  <c:v>1.131547619047619</c:v>
                </c:pt>
                <c:pt idx="28">
                  <c:v>0.87738095238095237</c:v>
                </c:pt>
                <c:pt idx="29">
                  <c:v>1.0988095238095237</c:v>
                </c:pt>
                <c:pt idx="30">
                  <c:v>0.90654761904761916</c:v>
                </c:pt>
                <c:pt idx="31">
                  <c:v>0.89970238095238109</c:v>
                </c:pt>
                <c:pt idx="32">
                  <c:v>0.89285714285714279</c:v>
                </c:pt>
                <c:pt idx="33">
                  <c:v>0.85357142857142865</c:v>
                </c:pt>
                <c:pt idx="34">
                  <c:v>0.82916666666666672</c:v>
                </c:pt>
                <c:pt idx="35">
                  <c:v>0.82261904761904747</c:v>
                </c:pt>
                <c:pt idx="36">
                  <c:v>0.75654761904761891</c:v>
                </c:pt>
                <c:pt idx="37">
                  <c:v>0.76726190476190481</c:v>
                </c:pt>
                <c:pt idx="38">
                  <c:v>0.81488095238095237</c:v>
                </c:pt>
                <c:pt idx="39">
                  <c:v>0.72559523809523807</c:v>
                </c:pt>
                <c:pt idx="40">
                  <c:v>0.70684523809523814</c:v>
                </c:pt>
                <c:pt idx="41">
                  <c:v>0.68809523809523798</c:v>
                </c:pt>
                <c:pt idx="42">
                  <c:v>0.60357142857142854</c:v>
                </c:pt>
                <c:pt idx="43">
                  <c:v>0.49047619047619051</c:v>
                </c:pt>
                <c:pt idx="44">
                  <c:v>0.35059523809523813</c:v>
                </c:pt>
                <c:pt idx="45">
                  <c:v>0.41071428571428575</c:v>
                </c:pt>
                <c:pt idx="46">
                  <c:v>0.31666666666666671</c:v>
                </c:pt>
                <c:pt idx="47">
                  <c:v>0.22083333333333333</c:v>
                </c:pt>
                <c:pt idx="48">
                  <c:v>0.26726190476190476</c:v>
                </c:pt>
                <c:pt idx="49">
                  <c:v>0.21190476190476193</c:v>
                </c:pt>
                <c:pt idx="50">
                  <c:v>0.22083333333333333</c:v>
                </c:pt>
                <c:pt idx="51">
                  <c:v>0.14166666666666666</c:v>
                </c:pt>
                <c:pt idx="52">
                  <c:v>2.8571428571428571E-2</c:v>
                </c:pt>
                <c:pt idx="53">
                  <c:v>3.6309523809523805E-2</c:v>
                </c:pt>
                <c:pt idx="54">
                  <c:v>0.10476190476190478</c:v>
                </c:pt>
                <c:pt idx="55">
                  <c:v>0.11249999999999999</c:v>
                </c:pt>
                <c:pt idx="56">
                  <c:v>0.11904761904761905</c:v>
                </c:pt>
                <c:pt idx="57">
                  <c:v>4.8809523809523803E-2</c:v>
                </c:pt>
                <c:pt idx="58">
                  <c:v>6.0714285714285714E-2</c:v>
                </c:pt>
                <c:pt idx="59">
                  <c:v>0.10416666666666667</c:v>
                </c:pt>
                <c:pt idx="60">
                  <c:v>4.7619047619047616E-2</c:v>
                </c:pt>
                <c:pt idx="61">
                  <c:v>0.21011904761904762</c:v>
                </c:pt>
                <c:pt idx="62">
                  <c:v>0.24047619047619048</c:v>
                </c:pt>
                <c:pt idx="63">
                  <c:v>0.15416666666666665</c:v>
                </c:pt>
                <c:pt idx="64">
                  <c:v>0.28035714285714286</c:v>
                </c:pt>
                <c:pt idx="65">
                  <c:v>0.37261904761904763</c:v>
                </c:pt>
                <c:pt idx="66">
                  <c:v>0.79047619047619044</c:v>
                </c:pt>
                <c:pt idx="67">
                  <c:v>0.52738095238095239</c:v>
                </c:pt>
                <c:pt idx="68">
                  <c:v>0.45595238095238089</c:v>
                </c:pt>
                <c:pt idx="69">
                  <c:v>0.65416666666666667</c:v>
                </c:pt>
                <c:pt idx="70">
                  <c:v>0.51011904761904769</c:v>
                </c:pt>
                <c:pt idx="71">
                  <c:v>0.63571428571428568</c:v>
                </c:pt>
                <c:pt idx="72">
                  <c:v>0.7232142857142857</c:v>
                </c:pt>
                <c:pt idx="73">
                  <c:v>0.72976190476190472</c:v>
                </c:pt>
                <c:pt idx="74">
                  <c:v>0.68452380952380942</c:v>
                </c:pt>
                <c:pt idx="75">
                  <c:v>0.74404761904761907</c:v>
                </c:pt>
                <c:pt idx="76">
                  <c:v>0.75595238095238093</c:v>
                </c:pt>
                <c:pt idx="77">
                  <c:v>0.81904761904761891</c:v>
                </c:pt>
                <c:pt idx="78">
                  <c:v>1.1488095238095239</c:v>
                </c:pt>
                <c:pt idx="79">
                  <c:v>1.6172619047619046</c:v>
                </c:pt>
                <c:pt idx="80">
                  <c:v>1.194047619047619</c:v>
                </c:pt>
                <c:pt idx="81">
                  <c:v>1.2583333333333333</c:v>
                </c:pt>
                <c:pt idx="82">
                  <c:v>0.65833333333333333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93243264"/>
        <c:axId val="96931840"/>
      </c:scatterChart>
      <c:valAx>
        <c:axId val="93243264"/>
        <c:scaling>
          <c:orientation val="minMax"/>
          <c:max val="25"/>
          <c:min val="-25"/>
        </c:scaling>
        <c:delete val="0"/>
        <c:axPos val="b"/>
        <c:majorGridlines/>
        <c:min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Ulkolämpötila</a:t>
                </a:r>
              </a:p>
            </c:rich>
          </c:tx>
          <c:layout/>
          <c:overlay val="0"/>
        </c:title>
        <c:numFmt formatCode="0.00" sourceLinked="1"/>
        <c:majorTickMark val="out"/>
        <c:minorTickMark val="none"/>
        <c:tickLblPos val="low"/>
        <c:crossAx val="96931840"/>
        <c:crosses val="autoZero"/>
        <c:crossBetween val="midCat"/>
      </c:valAx>
      <c:valAx>
        <c:axId val="96931840"/>
        <c:scaling>
          <c:orientation val="minMax"/>
          <c:min val="0"/>
        </c:scaling>
        <c:delete val="0"/>
        <c:axPos val="l"/>
        <c:majorGridlines/>
        <c:minorGridlines/>
        <c:title>
          <c:tx>
            <c:rich>
              <a:bodyPr/>
              <a:lstStyle/>
              <a:p>
                <a:pPr>
                  <a:defRPr/>
                </a:pPr>
                <a:r>
                  <a:rPr lang="fi-FI"/>
                  <a:t>Anto-</a:t>
                </a:r>
                <a:r>
                  <a:rPr lang="fi-FI" baseline="0"/>
                  <a:t> ja ottoteho vrk ka</a:t>
                </a:r>
              </a:p>
            </c:rich>
          </c:tx>
          <c:layout>
            <c:manualLayout>
              <c:xMode val="edge"/>
              <c:yMode val="edge"/>
              <c:x val="2.5000000000000001E-2"/>
              <c:y val="0.31742089530475359"/>
            </c:manualLayout>
          </c:layout>
          <c:overlay val="0"/>
        </c:title>
        <c:numFmt formatCode="0.00" sourceLinked="1"/>
        <c:majorTickMark val="out"/>
        <c:minorTickMark val="none"/>
        <c:tickLblPos val="low"/>
        <c:crossAx val="93243264"/>
        <c:crosses val="autoZero"/>
        <c:crossBetween val="midCat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i-FI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28575">
              <a:noFill/>
            </a:ln>
          </c:spPr>
          <c:trendline>
            <c:trendlineType val="log"/>
            <c:dispRSqr val="0"/>
            <c:dispEq val="0"/>
          </c:trendline>
          <c:xVal>
            <c:numRef>
              <c:f>Tehot!$C$8:$C$185</c:f>
              <c:numCache>
                <c:formatCode>0.00</c:formatCode>
                <c:ptCount val="178"/>
                <c:pt idx="0">
                  <c:v>14</c:v>
                </c:pt>
                <c:pt idx="1">
                  <c:v>18</c:v>
                </c:pt>
                <c:pt idx="2">
                  <c:v>18.714285714285715</c:v>
                </c:pt>
                <c:pt idx="3">
                  <c:v>21.142857142857142</c:v>
                </c:pt>
                <c:pt idx="4">
                  <c:v>20.571428571428573</c:v>
                </c:pt>
                <c:pt idx="5">
                  <c:v>21.142857142857142</c:v>
                </c:pt>
                <c:pt idx="6">
                  <c:v>15.285714285714286</c:v>
                </c:pt>
                <c:pt idx="7">
                  <c:v>13.142857142857142</c:v>
                </c:pt>
                <c:pt idx="8">
                  <c:v>11.714285714285714</c:v>
                </c:pt>
                <c:pt idx="9">
                  <c:v>13.285714285714286</c:v>
                </c:pt>
                <c:pt idx="10">
                  <c:v>12.142857142857142</c:v>
                </c:pt>
                <c:pt idx="11">
                  <c:v>10.857142857142858</c:v>
                </c:pt>
                <c:pt idx="12">
                  <c:v>7.5714285714285712</c:v>
                </c:pt>
                <c:pt idx="13">
                  <c:v>7.4285714285714288</c:v>
                </c:pt>
                <c:pt idx="14">
                  <c:v>8</c:v>
                </c:pt>
                <c:pt idx="15">
                  <c:v>2</c:v>
                </c:pt>
                <c:pt idx="16">
                  <c:v>0.42857142857142855</c:v>
                </c:pt>
                <c:pt idx="17">
                  <c:v>4.7142857142857144</c:v>
                </c:pt>
                <c:pt idx="18">
                  <c:v>2.1428571428571428</c:v>
                </c:pt>
                <c:pt idx="19">
                  <c:v>1.5714285714285714</c:v>
                </c:pt>
                <c:pt idx="20">
                  <c:v>-1.2857142857142858</c:v>
                </c:pt>
                <c:pt idx="21">
                  <c:v>1.1428571428571428</c:v>
                </c:pt>
                <c:pt idx="22">
                  <c:v>-0.5714285714285714</c:v>
                </c:pt>
                <c:pt idx="23">
                  <c:v>1</c:v>
                </c:pt>
                <c:pt idx="24">
                  <c:v>-0.42857142857142855</c:v>
                </c:pt>
                <c:pt idx="25">
                  <c:v>-9.5714285714285712</c:v>
                </c:pt>
                <c:pt idx="26">
                  <c:v>-2.5714285714285716</c:v>
                </c:pt>
                <c:pt idx="27">
                  <c:v>-7.2857142857142856</c:v>
                </c:pt>
                <c:pt idx="28">
                  <c:v>-2.8571428571428572</c:v>
                </c:pt>
                <c:pt idx="29">
                  <c:v>-7.2857142857142856</c:v>
                </c:pt>
                <c:pt idx="30">
                  <c:v>-0.8571428571428571</c:v>
                </c:pt>
                <c:pt idx="31">
                  <c:v>-3</c:v>
                </c:pt>
                <c:pt idx="32">
                  <c:v>-3</c:v>
                </c:pt>
                <c:pt idx="33">
                  <c:v>-1.4285714285714286</c:v>
                </c:pt>
                <c:pt idx="34">
                  <c:v>1.1428571428571428</c:v>
                </c:pt>
                <c:pt idx="35">
                  <c:v>1.2857142857142858</c:v>
                </c:pt>
                <c:pt idx="36">
                  <c:v>0.42857142857142855</c:v>
                </c:pt>
                <c:pt idx="37">
                  <c:v>-0.14285714285714285</c:v>
                </c:pt>
                <c:pt idx="38">
                  <c:v>0.14285714285714285</c:v>
                </c:pt>
                <c:pt idx="39">
                  <c:v>1.2857142857142858</c:v>
                </c:pt>
                <c:pt idx="40">
                  <c:v>5.1428571428571432</c:v>
                </c:pt>
                <c:pt idx="41">
                  <c:v>2.7142857142857144</c:v>
                </c:pt>
                <c:pt idx="42">
                  <c:v>4.8571428571428568</c:v>
                </c:pt>
                <c:pt idx="43">
                  <c:v>6.7142857142857144</c:v>
                </c:pt>
                <c:pt idx="44">
                  <c:v>7.4285714285714288</c:v>
                </c:pt>
                <c:pt idx="45">
                  <c:v>7.5714285714285712</c:v>
                </c:pt>
                <c:pt idx="46">
                  <c:v>9.1428571428571423</c:v>
                </c:pt>
                <c:pt idx="47">
                  <c:v>10.285714285714286</c:v>
                </c:pt>
                <c:pt idx="48">
                  <c:v>10.571428571428571</c:v>
                </c:pt>
                <c:pt idx="49">
                  <c:v>11</c:v>
                </c:pt>
                <c:pt idx="50">
                  <c:v>10.428571428571429</c:v>
                </c:pt>
                <c:pt idx="51">
                  <c:v>13</c:v>
                </c:pt>
                <c:pt idx="52">
                  <c:v>18</c:v>
                </c:pt>
                <c:pt idx="53">
                  <c:v>14.285714285714286</c:v>
                </c:pt>
                <c:pt idx="54">
                  <c:v>13.571428571428571</c:v>
                </c:pt>
                <c:pt idx="55">
                  <c:v>13.857142857142858</c:v>
                </c:pt>
                <c:pt idx="56">
                  <c:v>13.285714285714286</c:v>
                </c:pt>
                <c:pt idx="57">
                  <c:v>16.571428571428573</c:v>
                </c:pt>
                <c:pt idx="58">
                  <c:v>15.285714285714286</c:v>
                </c:pt>
                <c:pt idx="59">
                  <c:v>14.428571428571429</c:v>
                </c:pt>
                <c:pt idx="60">
                  <c:v>15.571428571428571</c:v>
                </c:pt>
                <c:pt idx="61">
                  <c:v>12</c:v>
                </c:pt>
                <c:pt idx="62">
                  <c:v>10.857142857142858</c:v>
                </c:pt>
                <c:pt idx="63">
                  <c:v>12.857142857142858</c:v>
                </c:pt>
                <c:pt idx="64">
                  <c:v>10</c:v>
                </c:pt>
                <c:pt idx="65">
                  <c:v>8.8571428571428577</c:v>
                </c:pt>
                <c:pt idx="66">
                  <c:v>0.2857142857142857</c:v>
                </c:pt>
                <c:pt idx="67">
                  <c:v>4.4285714285714288</c:v>
                </c:pt>
                <c:pt idx="68">
                  <c:v>5.5714285714285712</c:v>
                </c:pt>
                <c:pt idx="69">
                  <c:v>1.7142857142857142</c:v>
                </c:pt>
                <c:pt idx="70">
                  <c:v>5.8571428571428568</c:v>
                </c:pt>
                <c:pt idx="71">
                  <c:v>2.8571428571428572</c:v>
                </c:pt>
                <c:pt idx="72">
                  <c:v>0.8571428571428571</c:v>
                </c:pt>
                <c:pt idx="73">
                  <c:v>1.2857142857142858</c:v>
                </c:pt>
                <c:pt idx="74">
                  <c:v>2</c:v>
                </c:pt>
                <c:pt idx="75">
                  <c:v>2.1428571428571428</c:v>
                </c:pt>
                <c:pt idx="76">
                  <c:v>-0.2857142857142857</c:v>
                </c:pt>
                <c:pt idx="77">
                  <c:v>1</c:v>
                </c:pt>
                <c:pt idx="78">
                  <c:v>-8</c:v>
                </c:pt>
                <c:pt idx="79">
                  <c:v>-20.285714285714285</c:v>
                </c:pt>
                <c:pt idx="80">
                  <c:v>-13.428571428571429</c:v>
                </c:pt>
                <c:pt idx="81">
                  <c:v>-15.714285714285714</c:v>
                </c:pt>
                <c:pt idx="82">
                  <c:v>0</c:v>
                </c:pt>
              </c:numCache>
            </c:numRef>
          </c:xVal>
          <c:yVal>
            <c:numRef>
              <c:f>Tehot!$J$8:$J$185</c:f>
              <c:numCache>
                <c:formatCode>0.00</c:formatCode>
                <c:ptCount val="178"/>
                <c:pt idx="0">
                  <c:v>4.4801980198019802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4.6111111111111116</c:v>
                </c:pt>
                <c:pt idx="7">
                  <c:v>4.5542168674698793</c:v>
                </c:pt>
                <c:pt idx="8">
                  <c:v>4.4772727272727275</c:v>
                </c:pt>
                <c:pt idx="9">
                  <c:v>4.4857954545454541</c:v>
                </c:pt>
                <c:pt idx="10">
                  <c:v>4.6750700280112047</c:v>
                </c:pt>
                <c:pt idx="11">
                  <c:v>4.4359999999999999</c:v>
                </c:pt>
                <c:pt idx="12">
                  <c:v>4.442910915934756</c:v>
                </c:pt>
                <c:pt idx="13">
                  <c:v>4.3963328631875873</c:v>
                </c:pt>
                <c:pt idx="14">
                  <c:v>4.4143222506393851</c:v>
                </c:pt>
                <c:pt idx="15">
                  <c:v>4.335640138408305</c:v>
                </c:pt>
                <c:pt idx="16">
                  <c:v>4.3041795665634686</c:v>
                </c:pt>
                <c:pt idx="17">
                  <c:v>4.3472081218274106</c:v>
                </c:pt>
                <c:pt idx="18">
                  <c:v>4.3012519561815346</c:v>
                </c:pt>
                <c:pt idx="19">
                  <c:v>4.2998379254457042</c:v>
                </c:pt>
                <c:pt idx="20">
                  <c:v>4.2542483660130719</c:v>
                </c:pt>
                <c:pt idx="21">
                  <c:v>4.266920152091255</c:v>
                </c:pt>
                <c:pt idx="22">
                  <c:v>4.2734806629834248</c:v>
                </c:pt>
                <c:pt idx="23">
                  <c:v>4.2823179791976225</c:v>
                </c:pt>
                <c:pt idx="24">
                  <c:v>4.2695086705202305</c:v>
                </c:pt>
                <c:pt idx="25">
                  <c:v>4.1257367387033401</c:v>
                </c:pt>
                <c:pt idx="26">
                  <c:v>4.1775577557755774</c:v>
                </c:pt>
                <c:pt idx="27">
                  <c:v>4.1320357706470281</c:v>
                </c:pt>
                <c:pt idx="28">
                  <c:v>4.1947082767978285</c:v>
                </c:pt>
                <c:pt idx="29">
                  <c:v>4.2388949079089935</c:v>
                </c:pt>
                <c:pt idx="30">
                  <c:v>4.2383453709783314</c:v>
                </c:pt>
                <c:pt idx="31">
                  <c:v>4.2325504465762478</c:v>
                </c:pt>
                <c:pt idx="32">
                  <c:v>4.2266666666666666</c:v>
                </c:pt>
                <c:pt idx="33">
                  <c:v>4.2419804741980469</c:v>
                </c:pt>
                <c:pt idx="34">
                  <c:v>4.262742282842785</c:v>
                </c:pt>
                <c:pt idx="35">
                  <c:v>4.2698986975397979</c:v>
                </c:pt>
                <c:pt idx="36">
                  <c:v>4.2549173878835562</c:v>
                </c:pt>
                <c:pt idx="37">
                  <c:v>4.2467028704422027</c:v>
                </c:pt>
                <c:pt idx="38">
                  <c:v>4.2578524470416363</c:v>
                </c:pt>
                <c:pt idx="39">
                  <c:v>4.2895816242821994</c:v>
                </c:pt>
                <c:pt idx="40">
                  <c:v>4.2888421052631571</c:v>
                </c:pt>
                <c:pt idx="41">
                  <c:v>4.288062283737025</c:v>
                </c:pt>
                <c:pt idx="42">
                  <c:v>4.333333333333333</c:v>
                </c:pt>
                <c:pt idx="43">
                  <c:v>4.3737864077669899</c:v>
                </c:pt>
                <c:pt idx="44">
                  <c:v>4.4736842105263159</c:v>
                </c:pt>
                <c:pt idx="45">
                  <c:v>4.5681159420289843</c:v>
                </c:pt>
                <c:pt idx="46">
                  <c:v>4.674812030075187</c:v>
                </c:pt>
                <c:pt idx="47">
                  <c:v>4.6010781671159027</c:v>
                </c:pt>
                <c:pt idx="48">
                  <c:v>4.692650334075724</c:v>
                </c:pt>
                <c:pt idx="49">
                  <c:v>4.7134831460674151</c:v>
                </c:pt>
                <c:pt idx="50">
                  <c:v>4.7520215633423186</c:v>
                </c:pt>
                <c:pt idx="51">
                  <c:v>4.882352941176471</c:v>
                </c:pt>
                <c:pt idx="52">
                  <c:v>5.104166666666667</c:v>
                </c:pt>
                <c:pt idx="53">
                  <c:v>5.0491803278688536</c:v>
                </c:pt>
                <c:pt idx="54">
                  <c:v>4.8181818181818175</c:v>
                </c:pt>
                <c:pt idx="55">
                  <c:v>4.8201058201058204</c:v>
                </c:pt>
                <c:pt idx="56">
                  <c:v>4.9050000000000002</c:v>
                </c:pt>
                <c:pt idx="57">
                  <c:v>4.8780487804878057</c:v>
                </c:pt>
                <c:pt idx="58">
                  <c:v>4.8725490196078436</c:v>
                </c:pt>
                <c:pt idx="59">
                  <c:v>4.8800000000000008</c:v>
                </c:pt>
                <c:pt idx="60">
                  <c:v>4.8875000000000011</c:v>
                </c:pt>
                <c:pt idx="61">
                  <c:v>4.8215297450424925</c:v>
                </c:pt>
                <c:pt idx="62">
                  <c:v>4.6831683168316829</c:v>
                </c:pt>
                <c:pt idx="63">
                  <c:v>4.8725868725868731</c:v>
                </c:pt>
                <c:pt idx="64">
                  <c:v>4.7261146496815281</c:v>
                </c:pt>
                <c:pt idx="65">
                  <c:v>4.5974440894568689</c:v>
                </c:pt>
                <c:pt idx="66">
                  <c:v>4.3591867469879517</c:v>
                </c:pt>
                <c:pt idx="67">
                  <c:v>4.5158013544018063</c:v>
                </c:pt>
                <c:pt idx="68">
                  <c:v>4.6005221932114893</c:v>
                </c:pt>
                <c:pt idx="69">
                  <c:v>4.4731574158325751</c:v>
                </c:pt>
                <c:pt idx="70">
                  <c:v>4.6079346557759617</c:v>
                </c:pt>
                <c:pt idx="71">
                  <c:v>4.5299625468164795</c:v>
                </c:pt>
                <c:pt idx="72">
                  <c:v>4.4699588477366259</c:v>
                </c:pt>
                <c:pt idx="73">
                  <c:v>4.4429037520391521</c:v>
                </c:pt>
                <c:pt idx="74">
                  <c:v>4.4747826086956533</c:v>
                </c:pt>
                <c:pt idx="75">
                  <c:v>4.4904000000000002</c:v>
                </c:pt>
                <c:pt idx="76">
                  <c:v>4.3999999999999995</c:v>
                </c:pt>
                <c:pt idx="77">
                  <c:v>4.4171511627906979</c:v>
                </c:pt>
                <c:pt idx="78">
                  <c:v>4.1450777202072535</c:v>
                </c:pt>
                <c:pt idx="79">
                  <c:v>3.9959514170040489</c:v>
                </c:pt>
                <c:pt idx="80">
                  <c:v>4.2462612163509474</c:v>
                </c:pt>
                <c:pt idx="81">
                  <c:v>4.169347209082308</c:v>
                </c:pt>
                <c:pt idx="82">
                  <c:v>4.5723327305605785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97653120"/>
        <c:axId val="97655040"/>
      </c:scatterChart>
      <c:valAx>
        <c:axId val="97653120"/>
        <c:scaling>
          <c:orientation val="minMax"/>
          <c:max val="25"/>
          <c:min val="-25"/>
        </c:scaling>
        <c:delete val="0"/>
        <c:axPos val="b"/>
        <c:majorGridlines/>
        <c:min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Ulkolämpötila</a:t>
                </a:r>
              </a:p>
            </c:rich>
          </c:tx>
          <c:layout/>
          <c:overlay val="0"/>
        </c:title>
        <c:numFmt formatCode="0.00" sourceLinked="1"/>
        <c:majorTickMark val="out"/>
        <c:minorTickMark val="none"/>
        <c:tickLblPos val="nextTo"/>
        <c:crossAx val="97655040"/>
        <c:crosses val="autoZero"/>
        <c:crossBetween val="midCat"/>
      </c:valAx>
      <c:valAx>
        <c:axId val="97655040"/>
        <c:scaling>
          <c:orientation val="minMax"/>
          <c:min val="3"/>
        </c:scaling>
        <c:delete val="0"/>
        <c:axPos val="l"/>
        <c:majorGridlines/>
        <c:minorGridlines/>
        <c:title>
          <c:tx>
            <c:rich>
              <a:bodyPr/>
              <a:lstStyle/>
              <a:p>
                <a:pPr>
                  <a:defRPr/>
                </a:pPr>
                <a:r>
                  <a:rPr lang="fi-FI"/>
                  <a:t>COP lämmitys</a:t>
                </a:r>
              </a:p>
            </c:rich>
          </c:tx>
          <c:layout>
            <c:manualLayout>
              <c:xMode val="edge"/>
              <c:yMode val="edge"/>
              <c:x val="2.5000000000000001E-2"/>
              <c:y val="0.31742089530475359"/>
            </c:manualLayout>
          </c:layout>
          <c:overlay val="0"/>
        </c:title>
        <c:numFmt formatCode="0.00" sourceLinked="1"/>
        <c:majorTickMark val="out"/>
        <c:minorTickMark val="none"/>
        <c:tickLblPos val="low"/>
        <c:crossAx val="97653120"/>
        <c:crosses val="autoZero"/>
        <c:crossBetween val="midCat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i-FI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28575">
              <a:noFill/>
            </a:ln>
          </c:spPr>
          <c:trendline>
            <c:trendlineType val="log"/>
            <c:dispRSqr val="0"/>
            <c:dispEq val="0"/>
          </c:trendline>
          <c:xVal>
            <c:numRef>
              <c:f>Tehot!$C$8:$C$185</c:f>
              <c:numCache>
                <c:formatCode>0.00</c:formatCode>
                <c:ptCount val="178"/>
                <c:pt idx="0">
                  <c:v>14</c:v>
                </c:pt>
                <c:pt idx="1">
                  <c:v>18</c:v>
                </c:pt>
                <c:pt idx="2">
                  <c:v>18.714285714285715</c:v>
                </c:pt>
                <c:pt idx="3">
                  <c:v>21.142857142857142</c:v>
                </c:pt>
                <c:pt idx="4">
                  <c:v>20.571428571428573</c:v>
                </c:pt>
                <c:pt idx="5">
                  <c:v>21.142857142857142</c:v>
                </c:pt>
                <c:pt idx="6">
                  <c:v>15.285714285714286</c:v>
                </c:pt>
                <c:pt idx="7">
                  <c:v>13.142857142857142</c:v>
                </c:pt>
                <c:pt idx="8">
                  <c:v>11.714285714285714</c:v>
                </c:pt>
                <c:pt idx="9">
                  <c:v>13.285714285714286</c:v>
                </c:pt>
                <c:pt idx="10">
                  <c:v>12.142857142857142</c:v>
                </c:pt>
                <c:pt idx="11">
                  <c:v>10.857142857142858</c:v>
                </c:pt>
                <c:pt idx="12">
                  <c:v>7.5714285714285712</c:v>
                </c:pt>
                <c:pt idx="13">
                  <c:v>7.4285714285714288</c:v>
                </c:pt>
                <c:pt idx="14">
                  <c:v>8</c:v>
                </c:pt>
                <c:pt idx="15">
                  <c:v>2</c:v>
                </c:pt>
                <c:pt idx="16">
                  <c:v>0.42857142857142855</c:v>
                </c:pt>
                <c:pt idx="17">
                  <c:v>4.7142857142857144</c:v>
                </c:pt>
                <c:pt idx="18">
                  <c:v>2.1428571428571428</c:v>
                </c:pt>
                <c:pt idx="19">
                  <c:v>1.5714285714285714</c:v>
                </c:pt>
                <c:pt idx="20">
                  <c:v>-1.2857142857142858</c:v>
                </c:pt>
                <c:pt idx="21">
                  <c:v>1.1428571428571428</c:v>
                </c:pt>
                <c:pt idx="22">
                  <c:v>-0.5714285714285714</c:v>
                </c:pt>
                <c:pt idx="23">
                  <c:v>1</c:v>
                </c:pt>
                <c:pt idx="24">
                  <c:v>-0.42857142857142855</c:v>
                </c:pt>
                <c:pt idx="25">
                  <c:v>-9.5714285714285712</c:v>
                </c:pt>
                <c:pt idx="26">
                  <c:v>-2.5714285714285716</c:v>
                </c:pt>
                <c:pt idx="27">
                  <c:v>-7.2857142857142856</c:v>
                </c:pt>
                <c:pt idx="28">
                  <c:v>-2.8571428571428572</c:v>
                </c:pt>
                <c:pt idx="29">
                  <c:v>-7.2857142857142856</c:v>
                </c:pt>
                <c:pt idx="30">
                  <c:v>-0.8571428571428571</c:v>
                </c:pt>
                <c:pt idx="31">
                  <c:v>-3</c:v>
                </c:pt>
                <c:pt idx="32">
                  <c:v>-3</c:v>
                </c:pt>
                <c:pt idx="33">
                  <c:v>-1.4285714285714286</c:v>
                </c:pt>
                <c:pt idx="34">
                  <c:v>1.1428571428571428</c:v>
                </c:pt>
                <c:pt idx="35">
                  <c:v>1.2857142857142858</c:v>
                </c:pt>
                <c:pt idx="36">
                  <c:v>0.42857142857142855</c:v>
                </c:pt>
                <c:pt idx="37">
                  <c:v>-0.14285714285714285</c:v>
                </c:pt>
                <c:pt idx="38">
                  <c:v>0.14285714285714285</c:v>
                </c:pt>
                <c:pt idx="39">
                  <c:v>1.2857142857142858</c:v>
                </c:pt>
                <c:pt idx="40">
                  <c:v>5.1428571428571432</c:v>
                </c:pt>
                <c:pt idx="41">
                  <c:v>2.7142857142857144</c:v>
                </c:pt>
                <c:pt idx="42">
                  <c:v>4.8571428571428568</c:v>
                </c:pt>
                <c:pt idx="43">
                  <c:v>6.7142857142857144</c:v>
                </c:pt>
                <c:pt idx="44">
                  <c:v>7.4285714285714288</c:v>
                </c:pt>
                <c:pt idx="45">
                  <c:v>7.5714285714285712</c:v>
                </c:pt>
                <c:pt idx="46">
                  <c:v>9.1428571428571423</c:v>
                </c:pt>
                <c:pt idx="47">
                  <c:v>10.285714285714286</c:v>
                </c:pt>
                <c:pt idx="48">
                  <c:v>10.571428571428571</c:v>
                </c:pt>
                <c:pt idx="49">
                  <c:v>11</c:v>
                </c:pt>
                <c:pt idx="50">
                  <c:v>10.428571428571429</c:v>
                </c:pt>
                <c:pt idx="51">
                  <c:v>13</c:v>
                </c:pt>
                <c:pt idx="52">
                  <c:v>18</c:v>
                </c:pt>
                <c:pt idx="53">
                  <c:v>14.285714285714286</c:v>
                </c:pt>
                <c:pt idx="54">
                  <c:v>13.571428571428571</c:v>
                </c:pt>
                <c:pt idx="55">
                  <c:v>13.857142857142858</c:v>
                </c:pt>
                <c:pt idx="56">
                  <c:v>13.285714285714286</c:v>
                </c:pt>
                <c:pt idx="57">
                  <c:v>16.571428571428573</c:v>
                </c:pt>
                <c:pt idx="58">
                  <c:v>15.285714285714286</c:v>
                </c:pt>
                <c:pt idx="59">
                  <c:v>14.428571428571429</c:v>
                </c:pt>
                <c:pt idx="60">
                  <c:v>15.571428571428571</c:v>
                </c:pt>
                <c:pt idx="61">
                  <c:v>12</c:v>
                </c:pt>
                <c:pt idx="62">
                  <c:v>10.857142857142858</c:v>
                </c:pt>
                <c:pt idx="63">
                  <c:v>12.857142857142858</c:v>
                </c:pt>
                <c:pt idx="64">
                  <c:v>10</c:v>
                </c:pt>
                <c:pt idx="65">
                  <c:v>8.8571428571428577</c:v>
                </c:pt>
                <c:pt idx="66">
                  <c:v>0.2857142857142857</c:v>
                </c:pt>
                <c:pt idx="67">
                  <c:v>4.4285714285714288</c:v>
                </c:pt>
                <c:pt idx="68">
                  <c:v>5.5714285714285712</c:v>
                </c:pt>
                <c:pt idx="69">
                  <c:v>1.7142857142857142</c:v>
                </c:pt>
                <c:pt idx="70">
                  <c:v>5.8571428571428568</c:v>
                </c:pt>
                <c:pt idx="71">
                  <c:v>2.8571428571428572</c:v>
                </c:pt>
                <c:pt idx="72">
                  <c:v>0.8571428571428571</c:v>
                </c:pt>
                <c:pt idx="73">
                  <c:v>1.2857142857142858</c:v>
                </c:pt>
                <c:pt idx="74">
                  <c:v>2</c:v>
                </c:pt>
                <c:pt idx="75">
                  <c:v>2.1428571428571428</c:v>
                </c:pt>
                <c:pt idx="76">
                  <c:v>-0.2857142857142857</c:v>
                </c:pt>
                <c:pt idx="77">
                  <c:v>1</c:v>
                </c:pt>
                <c:pt idx="78">
                  <c:v>-8</c:v>
                </c:pt>
                <c:pt idx="79">
                  <c:v>-20.285714285714285</c:v>
                </c:pt>
                <c:pt idx="80">
                  <c:v>-13.428571428571429</c:v>
                </c:pt>
                <c:pt idx="81">
                  <c:v>-15.714285714285714</c:v>
                </c:pt>
                <c:pt idx="82">
                  <c:v>0</c:v>
                </c:pt>
              </c:numCache>
            </c:numRef>
          </c:xVal>
          <c:yVal>
            <c:numRef>
              <c:f>Tehot!$E$8:$E$185</c:f>
              <c:numCache>
                <c:formatCode>0.00</c:formatCode>
                <c:ptCount val="178"/>
                <c:pt idx="0">
                  <c:v>25.857142857142858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10.671428571428573</c:v>
                </c:pt>
                <c:pt idx="7">
                  <c:v>21.599999999999998</c:v>
                </c:pt>
                <c:pt idx="8">
                  <c:v>28.142857142857142</c:v>
                </c:pt>
                <c:pt idx="9">
                  <c:v>22.557142857142857</c:v>
                </c:pt>
                <c:pt idx="10">
                  <c:v>23.842857142857145</c:v>
                </c:pt>
                <c:pt idx="11">
                  <c:v>31.685714285714287</c:v>
                </c:pt>
                <c:pt idx="12">
                  <c:v>50.585714285714289</c:v>
                </c:pt>
                <c:pt idx="13">
                  <c:v>44.528571428571425</c:v>
                </c:pt>
                <c:pt idx="14">
                  <c:v>49.31428571428571</c:v>
                </c:pt>
                <c:pt idx="15">
                  <c:v>71.599999999999994</c:v>
                </c:pt>
                <c:pt idx="16">
                  <c:v>79.44285714285715</c:v>
                </c:pt>
                <c:pt idx="17">
                  <c:v>61.171428571428571</c:v>
                </c:pt>
                <c:pt idx="18">
                  <c:v>78.528571428571439</c:v>
                </c:pt>
                <c:pt idx="19">
                  <c:v>75.8</c:v>
                </c:pt>
                <c:pt idx="20">
                  <c:v>92.98571428571428</c:v>
                </c:pt>
                <c:pt idx="21">
                  <c:v>80.157142857142858</c:v>
                </c:pt>
                <c:pt idx="22">
                  <c:v>88.399999999999991</c:v>
                </c:pt>
                <c:pt idx="23">
                  <c:v>82.342857142857142</c:v>
                </c:pt>
                <c:pt idx="24">
                  <c:v>84.414285714285711</c:v>
                </c:pt>
                <c:pt idx="25">
                  <c:v>120</c:v>
                </c:pt>
                <c:pt idx="26">
                  <c:v>90.414285714285711</c:v>
                </c:pt>
                <c:pt idx="27">
                  <c:v>112.21428571428571</c:v>
                </c:pt>
                <c:pt idx="28">
                  <c:v>88.328571428571422</c:v>
                </c:pt>
                <c:pt idx="29">
                  <c:v>111.78571428571429</c:v>
                </c:pt>
                <c:pt idx="30">
                  <c:v>92.214285714285708</c:v>
                </c:pt>
                <c:pt idx="31">
                  <c:v>91.392857142857139</c:v>
                </c:pt>
                <c:pt idx="32">
                  <c:v>90.571428571428569</c:v>
                </c:pt>
                <c:pt idx="33">
                  <c:v>86.899999999999991</c:v>
                </c:pt>
                <c:pt idx="34">
                  <c:v>84.828571428571422</c:v>
                </c:pt>
                <c:pt idx="35">
                  <c:v>84.3</c:v>
                </c:pt>
                <c:pt idx="36">
                  <c:v>77.257142857142853</c:v>
                </c:pt>
                <c:pt idx="37">
                  <c:v>78.2</c:v>
                </c:pt>
                <c:pt idx="38">
                  <c:v>83.271428571428572</c:v>
                </c:pt>
                <c:pt idx="39">
                  <c:v>74.7</c:v>
                </c:pt>
                <c:pt idx="40">
                  <c:v>72.757142857142853</c:v>
                </c:pt>
                <c:pt idx="41">
                  <c:v>70.814285714285717</c:v>
                </c:pt>
                <c:pt idx="42">
                  <c:v>62.771428571428565</c:v>
                </c:pt>
                <c:pt idx="43">
                  <c:v>51.48571428571428</c:v>
                </c:pt>
                <c:pt idx="44">
                  <c:v>37.642857142857146</c:v>
                </c:pt>
                <c:pt idx="45">
                  <c:v>45.028571428571425</c:v>
                </c:pt>
                <c:pt idx="46">
                  <c:v>35.528571428571425</c:v>
                </c:pt>
                <c:pt idx="47">
                  <c:v>24.385714285714283</c:v>
                </c:pt>
                <c:pt idx="48">
                  <c:v>30.099999999999998</c:v>
                </c:pt>
                <c:pt idx="49">
                  <c:v>23.971428571428572</c:v>
                </c:pt>
                <c:pt idx="50">
                  <c:v>25.185714285714287</c:v>
                </c:pt>
                <c:pt idx="51">
                  <c:v>16.600000000000001</c:v>
                </c:pt>
                <c:pt idx="52">
                  <c:v>3.5</c:v>
                </c:pt>
                <c:pt idx="53">
                  <c:v>4.4000000000000004</c:v>
                </c:pt>
                <c:pt idx="54">
                  <c:v>12.114285714285714</c:v>
                </c:pt>
                <c:pt idx="55">
                  <c:v>13.014285714285714</c:v>
                </c:pt>
                <c:pt idx="56">
                  <c:v>14.014285714285714</c:v>
                </c:pt>
                <c:pt idx="57">
                  <c:v>5.7142857142857144</c:v>
                </c:pt>
                <c:pt idx="58">
                  <c:v>7.1000000000000005</c:v>
                </c:pt>
                <c:pt idx="59">
                  <c:v>12.200000000000001</c:v>
                </c:pt>
                <c:pt idx="60">
                  <c:v>5.5857142857142863</c:v>
                </c:pt>
                <c:pt idx="61">
                  <c:v>24.314285714285713</c:v>
                </c:pt>
                <c:pt idx="62">
                  <c:v>27.028571428571428</c:v>
                </c:pt>
                <c:pt idx="63">
                  <c:v>18.028571428571428</c:v>
                </c:pt>
                <c:pt idx="64">
                  <c:v>31.8</c:v>
                </c:pt>
                <c:pt idx="65">
                  <c:v>41.114285714285714</c:v>
                </c:pt>
                <c:pt idx="66">
                  <c:v>82.7</c:v>
                </c:pt>
                <c:pt idx="67">
                  <c:v>57.157142857142858</c:v>
                </c:pt>
                <c:pt idx="68">
                  <c:v>50.342857142857142</c:v>
                </c:pt>
                <c:pt idx="69">
                  <c:v>70.228571428571428</c:v>
                </c:pt>
                <c:pt idx="70">
                  <c:v>56.414285714285711</c:v>
                </c:pt>
                <c:pt idx="71">
                  <c:v>69.114285714285714</c:v>
                </c:pt>
                <c:pt idx="72">
                  <c:v>77.585714285714289</c:v>
                </c:pt>
                <c:pt idx="73">
                  <c:v>77.814285714285717</c:v>
                </c:pt>
                <c:pt idx="74">
                  <c:v>73.51428571428572</c:v>
                </c:pt>
                <c:pt idx="75">
                  <c:v>80.185714285714283</c:v>
                </c:pt>
                <c:pt idx="76">
                  <c:v>79.828571428571422</c:v>
                </c:pt>
                <c:pt idx="77">
                  <c:v>86.828571428571422</c:v>
                </c:pt>
                <c:pt idx="78">
                  <c:v>114.28571428571429</c:v>
                </c:pt>
                <c:pt idx="79">
                  <c:v>155.1</c:v>
                </c:pt>
                <c:pt idx="80">
                  <c:v>121.68571428571428</c:v>
                </c:pt>
                <c:pt idx="81">
                  <c:v>125.91428571428571</c:v>
                </c:pt>
                <c:pt idx="82">
                  <c:v>72.242857142857147</c:v>
                </c:pt>
              </c:numCache>
            </c:numRef>
          </c:yVal>
          <c:smooth val="0"/>
        </c:ser>
        <c:ser>
          <c:idx val="1"/>
          <c:order val="1"/>
          <c:spPr>
            <a:ln w="28575">
              <a:noFill/>
            </a:ln>
          </c:spPr>
          <c:xVal>
            <c:numRef>
              <c:f>Tehot!$C$8:$C$185</c:f>
              <c:numCache>
                <c:formatCode>0.00</c:formatCode>
                <c:ptCount val="178"/>
                <c:pt idx="0">
                  <c:v>14</c:v>
                </c:pt>
                <c:pt idx="1">
                  <c:v>18</c:v>
                </c:pt>
                <c:pt idx="2">
                  <c:v>18.714285714285715</c:v>
                </c:pt>
                <c:pt idx="3">
                  <c:v>21.142857142857142</c:v>
                </c:pt>
                <c:pt idx="4">
                  <c:v>20.571428571428573</c:v>
                </c:pt>
                <c:pt idx="5">
                  <c:v>21.142857142857142</c:v>
                </c:pt>
                <c:pt idx="6">
                  <c:v>15.285714285714286</c:v>
                </c:pt>
                <c:pt idx="7">
                  <c:v>13.142857142857142</c:v>
                </c:pt>
                <c:pt idx="8">
                  <c:v>11.714285714285714</c:v>
                </c:pt>
                <c:pt idx="9">
                  <c:v>13.285714285714286</c:v>
                </c:pt>
                <c:pt idx="10">
                  <c:v>12.142857142857142</c:v>
                </c:pt>
                <c:pt idx="11">
                  <c:v>10.857142857142858</c:v>
                </c:pt>
                <c:pt idx="12">
                  <c:v>7.5714285714285712</c:v>
                </c:pt>
                <c:pt idx="13">
                  <c:v>7.4285714285714288</c:v>
                </c:pt>
                <c:pt idx="14">
                  <c:v>8</c:v>
                </c:pt>
                <c:pt idx="15">
                  <c:v>2</c:v>
                </c:pt>
                <c:pt idx="16">
                  <c:v>0.42857142857142855</c:v>
                </c:pt>
                <c:pt idx="17">
                  <c:v>4.7142857142857144</c:v>
                </c:pt>
                <c:pt idx="18">
                  <c:v>2.1428571428571428</c:v>
                </c:pt>
                <c:pt idx="19">
                  <c:v>1.5714285714285714</c:v>
                </c:pt>
                <c:pt idx="20">
                  <c:v>-1.2857142857142858</c:v>
                </c:pt>
                <c:pt idx="21">
                  <c:v>1.1428571428571428</c:v>
                </c:pt>
                <c:pt idx="22">
                  <c:v>-0.5714285714285714</c:v>
                </c:pt>
                <c:pt idx="23">
                  <c:v>1</c:v>
                </c:pt>
                <c:pt idx="24">
                  <c:v>-0.42857142857142855</c:v>
                </c:pt>
                <c:pt idx="25">
                  <c:v>-9.5714285714285712</c:v>
                </c:pt>
                <c:pt idx="26">
                  <c:v>-2.5714285714285716</c:v>
                </c:pt>
                <c:pt idx="27">
                  <c:v>-7.2857142857142856</c:v>
                </c:pt>
                <c:pt idx="28">
                  <c:v>-2.8571428571428572</c:v>
                </c:pt>
                <c:pt idx="29">
                  <c:v>-7.2857142857142856</c:v>
                </c:pt>
                <c:pt idx="30">
                  <c:v>-0.8571428571428571</c:v>
                </c:pt>
                <c:pt idx="31">
                  <c:v>-3</c:v>
                </c:pt>
                <c:pt idx="32">
                  <c:v>-3</c:v>
                </c:pt>
                <c:pt idx="33">
                  <c:v>-1.4285714285714286</c:v>
                </c:pt>
                <c:pt idx="34">
                  <c:v>1.1428571428571428</c:v>
                </c:pt>
                <c:pt idx="35">
                  <c:v>1.2857142857142858</c:v>
                </c:pt>
                <c:pt idx="36">
                  <c:v>0.42857142857142855</c:v>
                </c:pt>
                <c:pt idx="37">
                  <c:v>-0.14285714285714285</c:v>
                </c:pt>
                <c:pt idx="38">
                  <c:v>0.14285714285714285</c:v>
                </c:pt>
                <c:pt idx="39">
                  <c:v>1.2857142857142858</c:v>
                </c:pt>
                <c:pt idx="40">
                  <c:v>5.1428571428571432</c:v>
                </c:pt>
                <c:pt idx="41">
                  <c:v>2.7142857142857144</c:v>
                </c:pt>
                <c:pt idx="42">
                  <c:v>4.8571428571428568</c:v>
                </c:pt>
                <c:pt idx="43">
                  <c:v>6.7142857142857144</c:v>
                </c:pt>
                <c:pt idx="44">
                  <c:v>7.4285714285714288</c:v>
                </c:pt>
                <c:pt idx="45">
                  <c:v>7.5714285714285712</c:v>
                </c:pt>
                <c:pt idx="46">
                  <c:v>9.1428571428571423</c:v>
                </c:pt>
                <c:pt idx="47">
                  <c:v>10.285714285714286</c:v>
                </c:pt>
                <c:pt idx="48">
                  <c:v>10.571428571428571</c:v>
                </c:pt>
                <c:pt idx="49">
                  <c:v>11</c:v>
                </c:pt>
                <c:pt idx="50">
                  <c:v>10.428571428571429</c:v>
                </c:pt>
                <c:pt idx="51">
                  <c:v>13</c:v>
                </c:pt>
                <c:pt idx="52">
                  <c:v>18</c:v>
                </c:pt>
                <c:pt idx="53">
                  <c:v>14.285714285714286</c:v>
                </c:pt>
                <c:pt idx="54">
                  <c:v>13.571428571428571</c:v>
                </c:pt>
                <c:pt idx="55">
                  <c:v>13.857142857142858</c:v>
                </c:pt>
                <c:pt idx="56">
                  <c:v>13.285714285714286</c:v>
                </c:pt>
                <c:pt idx="57">
                  <c:v>16.571428571428573</c:v>
                </c:pt>
                <c:pt idx="58">
                  <c:v>15.285714285714286</c:v>
                </c:pt>
                <c:pt idx="59">
                  <c:v>14.428571428571429</c:v>
                </c:pt>
                <c:pt idx="60">
                  <c:v>15.571428571428571</c:v>
                </c:pt>
                <c:pt idx="61">
                  <c:v>12</c:v>
                </c:pt>
                <c:pt idx="62">
                  <c:v>10.857142857142858</c:v>
                </c:pt>
                <c:pt idx="63">
                  <c:v>12.857142857142858</c:v>
                </c:pt>
                <c:pt idx="64">
                  <c:v>10</c:v>
                </c:pt>
                <c:pt idx="65">
                  <c:v>8.8571428571428577</c:v>
                </c:pt>
                <c:pt idx="66">
                  <c:v>0.2857142857142857</c:v>
                </c:pt>
                <c:pt idx="67">
                  <c:v>4.4285714285714288</c:v>
                </c:pt>
                <c:pt idx="68">
                  <c:v>5.5714285714285712</c:v>
                </c:pt>
                <c:pt idx="69">
                  <c:v>1.7142857142857142</c:v>
                </c:pt>
                <c:pt idx="70">
                  <c:v>5.8571428571428568</c:v>
                </c:pt>
                <c:pt idx="71">
                  <c:v>2.8571428571428572</c:v>
                </c:pt>
                <c:pt idx="72">
                  <c:v>0.8571428571428571</c:v>
                </c:pt>
                <c:pt idx="73">
                  <c:v>1.2857142857142858</c:v>
                </c:pt>
                <c:pt idx="74">
                  <c:v>2</c:v>
                </c:pt>
                <c:pt idx="75">
                  <c:v>2.1428571428571428</c:v>
                </c:pt>
                <c:pt idx="76">
                  <c:v>-0.2857142857142857</c:v>
                </c:pt>
                <c:pt idx="77">
                  <c:v>1</c:v>
                </c:pt>
                <c:pt idx="78">
                  <c:v>-8</c:v>
                </c:pt>
                <c:pt idx="79">
                  <c:v>-20.285714285714285</c:v>
                </c:pt>
                <c:pt idx="80">
                  <c:v>-13.428571428571429</c:v>
                </c:pt>
                <c:pt idx="81">
                  <c:v>-15.714285714285714</c:v>
                </c:pt>
                <c:pt idx="82">
                  <c:v>0</c:v>
                </c:pt>
              </c:numCache>
            </c:numRef>
          </c:xVal>
          <c:yVal>
            <c:numRef>
              <c:f>Tehot!$H$8:$H$185</c:f>
              <c:numCache>
                <c:formatCode>0.00</c:formatCode>
                <c:ptCount val="178"/>
                <c:pt idx="0">
                  <c:v>5.7714285714285714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2.3142857142857141</c:v>
                </c:pt>
                <c:pt idx="7">
                  <c:v>4.7428571428571429</c:v>
                </c:pt>
                <c:pt idx="8">
                  <c:v>6.2857142857142856</c:v>
                </c:pt>
                <c:pt idx="9">
                  <c:v>5.0285714285714294</c:v>
                </c:pt>
                <c:pt idx="10">
                  <c:v>5.1000000000000005</c:v>
                </c:pt>
                <c:pt idx="11">
                  <c:v>7.1428571428571432</c:v>
                </c:pt>
                <c:pt idx="12">
                  <c:v>11.385714285714286</c:v>
                </c:pt>
                <c:pt idx="13">
                  <c:v>10.12857142857143</c:v>
                </c:pt>
                <c:pt idx="14">
                  <c:v>11.171428571428573</c:v>
                </c:pt>
                <c:pt idx="15">
                  <c:v>16.514285714285712</c:v>
                </c:pt>
                <c:pt idx="16">
                  <c:v>18.457142857142856</c:v>
                </c:pt>
                <c:pt idx="17">
                  <c:v>14.071428571428571</c:v>
                </c:pt>
                <c:pt idx="18">
                  <c:v>18.257142857142856</c:v>
                </c:pt>
                <c:pt idx="19">
                  <c:v>17.62857142857143</c:v>
                </c:pt>
                <c:pt idx="20">
                  <c:v>21.857142857142858</c:v>
                </c:pt>
                <c:pt idx="21">
                  <c:v>18.785714285714285</c:v>
                </c:pt>
                <c:pt idx="22">
                  <c:v>20.685714285714287</c:v>
                </c:pt>
                <c:pt idx="23">
                  <c:v>19.228571428571428</c:v>
                </c:pt>
                <c:pt idx="24">
                  <c:v>19.771428571428572</c:v>
                </c:pt>
                <c:pt idx="25">
                  <c:v>29.085714285714285</c:v>
                </c:pt>
                <c:pt idx="26">
                  <c:v>21.642857142857142</c:v>
                </c:pt>
                <c:pt idx="27">
                  <c:v>27.157142857142855</c:v>
                </c:pt>
                <c:pt idx="28">
                  <c:v>21.057142857142857</c:v>
                </c:pt>
                <c:pt idx="29">
                  <c:v>26.37142857142857</c:v>
                </c:pt>
                <c:pt idx="30">
                  <c:v>21.75714285714286</c:v>
                </c:pt>
                <c:pt idx="31">
                  <c:v>21.592857142857145</c:v>
                </c:pt>
                <c:pt idx="32">
                  <c:v>21.428571428571427</c:v>
                </c:pt>
                <c:pt idx="33">
                  <c:v>20.485714285714288</c:v>
                </c:pt>
                <c:pt idx="34">
                  <c:v>19.900000000000002</c:v>
                </c:pt>
                <c:pt idx="35">
                  <c:v>19.74285714285714</c:v>
                </c:pt>
                <c:pt idx="36">
                  <c:v>18.157142857142855</c:v>
                </c:pt>
                <c:pt idx="37">
                  <c:v>18.414285714285715</c:v>
                </c:pt>
                <c:pt idx="38">
                  <c:v>19.557142857142857</c:v>
                </c:pt>
                <c:pt idx="39">
                  <c:v>17.414285714285715</c:v>
                </c:pt>
                <c:pt idx="40">
                  <c:v>16.964285714285715</c:v>
                </c:pt>
                <c:pt idx="41">
                  <c:v>16.514285714285712</c:v>
                </c:pt>
                <c:pt idx="42">
                  <c:v>14.485714285714286</c:v>
                </c:pt>
                <c:pt idx="43">
                  <c:v>11.771428571428572</c:v>
                </c:pt>
                <c:pt idx="44">
                  <c:v>8.4142857142857146</c:v>
                </c:pt>
                <c:pt idx="45">
                  <c:v>9.8571428571428577</c:v>
                </c:pt>
                <c:pt idx="46">
                  <c:v>7.6000000000000005</c:v>
                </c:pt>
                <c:pt idx="47">
                  <c:v>5.3</c:v>
                </c:pt>
                <c:pt idx="48">
                  <c:v>6.4142857142857137</c:v>
                </c:pt>
                <c:pt idx="49">
                  <c:v>5.0857142857142863</c:v>
                </c:pt>
                <c:pt idx="50">
                  <c:v>5.3</c:v>
                </c:pt>
                <c:pt idx="51">
                  <c:v>3.4</c:v>
                </c:pt>
                <c:pt idx="52">
                  <c:v>0.68571428571428572</c:v>
                </c:pt>
                <c:pt idx="53">
                  <c:v>0.87142857142857133</c:v>
                </c:pt>
                <c:pt idx="54">
                  <c:v>2.5142857142857147</c:v>
                </c:pt>
                <c:pt idx="55">
                  <c:v>2.6999999999999997</c:v>
                </c:pt>
                <c:pt idx="56">
                  <c:v>2.8571428571428572</c:v>
                </c:pt>
                <c:pt idx="57">
                  <c:v>1.1714285714285713</c:v>
                </c:pt>
                <c:pt idx="58">
                  <c:v>1.4571428571428571</c:v>
                </c:pt>
                <c:pt idx="59">
                  <c:v>2.5</c:v>
                </c:pt>
                <c:pt idx="60">
                  <c:v>1.1428571428571428</c:v>
                </c:pt>
                <c:pt idx="61">
                  <c:v>5.0428571428571427</c:v>
                </c:pt>
                <c:pt idx="62">
                  <c:v>5.7714285714285714</c:v>
                </c:pt>
                <c:pt idx="63">
                  <c:v>3.6999999999999997</c:v>
                </c:pt>
                <c:pt idx="64">
                  <c:v>6.7285714285714286</c:v>
                </c:pt>
                <c:pt idx="65">
                  <c:v>8.9428571428571431</c:v>
                </c:pt>
                <c:pt idx="66">
                  <c:v>18.971428571428572</c:v>
                </c:pt>
                <c:pt idx="67">
                  <c:v>12.657142857142857</c:v>
                </c:pt>
                <c:pt idx="68">
                  <c:v>10.942857142857141</c:v>
                </c:pt>
                <c:pt idx="69">
                  <c:v>15.700000000000001</c:v>
                </c:pt>
                <c:pt idx="70">
                  <c:v>12.242857142857144</c:v>
                </c:pt>
                <c:pt idx="71">
                  <c:v>15.257142857142856</c:v>
                </c:pt>
                <c:pt idx="72">
                  <c:v>17.357142857142858</c:v>
                </c:pt>
                <c:pt idx="73">
                  <c:v>17.514285714285712</c:v>
                </c:pt>
                <c:pt idx="74">
                  <c:v>16.428571428571427</c:v>
                </c:pt>
                <c:pt idx="75">
                  <c:v>17.857142857142858</c:v>
                </c:pt>
                <c:pt idx="76">
                  <c:v>18.142857142857142</c:v>
                </c:pt>
                <c:pt idx="77">
                  <c:v>19.657142857142855</c:v>
                </c:pt>
                <c:pt idx="78">
                  <c:v>27.571428571428573</c:v>
                </c:pt>
                <c:pt idx="79">
                  <c:v>38.81428571428571</c:v>
                </c:pt>
                <c:pt idx="80">
                  <c:v>28.657142857142855</c:v>
                </c:pt>
                <c:pt idx="81">
                  <c:v>30.2</c:v>
                </c:pt>
                <c:pt idx="82">
                  <c:v>15.799999999999999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25656448"/>
        <c:axId val="133377024"/>
      </c:scatterChart>
      <c:valAx>
        <c:axId val="125656448"/>
        <c:scaling>
          <c:orientation val="minMax"/>
          <c:max val="25"/>
          <c:min val="-25"/>
        </c:scaling>
        <c:delete val="0"/>
        <c:axPos val="b"/>
        <c:majorGridlines/>
        <c:min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Ulkolämpötila</a:t>
                </a:r>
              </a:p>
            </c:rich>
          </c:tx>
          <c:layout/>
          <c:overlay val="0"/>
        </c:title>
        <c:numFmt formatCode="0.00" sourceLinked="1"/>
        <c:majorTickMark val="out"/>
        <c:minorTickMark val="none"/>
        <c:tickLblPos val="low"/>
        <c:crossAx val="133377024"/>
        <c:crosses val="autoZero"/>
        <c:crossBetween val="midCat"/>
      </c:valAx>
      <c:valAx>
        <c:axId val="133377024"/>
        <c:scaling>
          <c:orientation val="minMax"/>
          <c:min val="0"/>
        </c:scaling>
        <c:delete val="0"/>
        <c:axPos val="l"/>
        <c:majorGridlines/>
        <c:minorGridlines/>
        <c:title>
          <c:tx>
            <c:rich>
              <a:bodyPr/>
              <a:lstStyle/>
              <a:p>
                <a:pPr>
                  <a:defRPr/>
                </a:pPr>
                <a:r>
                  <a:rPr lang="fi-FI"/>
                  <a:t>Anto-</a:t>
                </a:r>
                <a:r>
                  <a:rPr lang="fi-FI" baseline="0"/>
                  <a:t> ja otto </a:t>
                </a:r>
                <a:r>
                  <a:rPr lang="fi-FI"/>
                  <a:t>kWh</a:t>
                </a:r>
                <a:r>
                  <a:rPr lang="fi-FI" baseline="0"/>
                  <a:t>/vrk</a:t>
                </a:r>
              </a:p>
            </c:rich>
          </c:tx>
          <c:layout>
            <c:manualLayout>
              <c:xMode val="edge"/>
              <c:yMode val="edge"/>
              <c:x val="2.5000000000000001E-2"/>
              <c:y val="0.31742089530475359"/>
            </c:manualLayout>
          </c:layout>
          <c:overlay val="0"/>
        </c:title>
        <c:numFmt formatCode="0.00" sourceLinked="1"/>
        <c:majorTickMark val="out"/>
        <c:minorTickMark val="none"/>
        <c:tickLblPos val="low"/>
        <c:crossAx val="125656448"/>
        <c:crosses val="autoZero"/>
        <c:crossBetween val="midCat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chart" Target="../charts/chart5.xml"/><Relationship Id="rId2" Type="http://schemas.openxmlformats.org/officeDocument/2006/relationships/chart" Target="../charts/chart4.xml"/><Relationship Id="rId1" Type="http://schemas.openxmlformats.org/officeDocument/2006/relationships/chart" Target="../charts/chart3.xml"/><Relationship Id="rId5" Type="http://schemas.openxmlformats.org/officeDocument/2006/relationships/chart" Target="../charts/chart7.xml"/><Relationship Id="rId4" Type="http://schemas.openxmlformats.org/officeDocument/2006/relationships/chart" Target="../charts/chart6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44823</xdr:colOff>
      <xdr:row>34</xdr:row>
      <xdr:rowOff>89647</xdr:rowOff>
    </xdr:from>
    <xdr:to>
      <xdr:col>16</xdr:col>
      <xdr:colOff>201705</xdr:colOff>
      <xdr:row>55</xdr:row>
      <xdr:rowOff>179294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581026</xdr:colOff>
      <xdr:row>165</xdr:row>
      <xdr:rowOff>171448</xdr:rowOff>
    </xdr:from>
    <xdr:to>
      <xdr:col>16</xdr:col>
      <xdr:colOff>57150</xdr:colOff>
      <xdr:row>185</xdr:row>
      <xdr:rowOff>171449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247650</xdr:colOff>
      <xdr:row>38</xdr:row>
      <xdr:rowOff>47625</xdr:rowOff>
    </xdr:from>
    <xdr:to>
      <xdr:col>21</xdr:col>
      <xdr:colOff>47625</xdr:colOff>
      <xdr:row>52</xdr:row>
      <xdr:rowOff>0</xdr:rowOff>
    </xdr:to>
    <xdr:graphicFrame macro="">
      <xdr:nvGraphicFramePr>
        <xdr:cNvPr id="7" name="Chart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423861</xdr:colOff>
      <xdr:row>0</xdr:row>
      <xdr:rowOff>95250</xdr:rowOff>
    </xdr:from>
    <xdr:to>
      <xdr:col>11</xdr:col>
      <xdr:colOff>168852</xdr:colOff>
      <xdr:row>12</xdr:row>
      <xdr:rowOff>114300</xdr:rowOff>
    </xdr:to>
    <xdr:graphicFrame macro="">
      <xdr:nvGraphicFramePr>
        <xdr:cNvPr id="20" name="Chart 1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</xdr:col>
      <xdr:colOff>409573</xdr:colOff>
      <xdr:row>25</xdr:row>
      <xdr:rowOff>161925</xdr:rowOff>
    </xdr:from>
    <xdr:to>
      <xdr:col>11</xdr:col>
      <xdr:colOff>168852</xdr:colOff>
      <xdr:row>38</xdr:row>
      <xdr:rowOff>28575</xdr:rowOff>
    </xdr:to>
    <xdr:graphicFrame macro="">
      <xdr:nvGraphicFramePr>
        <xdr:cNvPr id="21" name="Chart 2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</xdr:col>
      <xdr:colOff>400050</xdr:colOff>
      <xdr:row>38</xdr:row>
      <xdr:rowOff>66675</xdr:rowOff>
    </xdr:from>
    <xdr:to>
      <xdr:col>11</xdr:col>
      <xdr:colOff>159328</xdr:colOff>
      <xdr:row>51</xdr:row>
      <xdr:rowOff>47625</xdr:rowOff>
    </xdr:to>
    <xdr:graphicFrame macro="">
      <xdr:nvGraphicFramePr>
        <xdr:cNvPr id="22" name="Chart 2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</xdr:col>
      <xdr:colOff>419099</xdr:colOff>
      <xdr:row>12</xdr:row>
      <xdr:rowOff>152400</xdr:rowOff>
    </xdr:from>
    <xdr:to>
      <xdr:col>11</xdr:col>
      <xdr:colOff>159327</xdr:colOff>
      <xdr:row>25</xdr:row>
      <xdr:rowOff>123825</xdr:rowOff>
    </xdr:to>
    <xdr:graphicFrame macro="">
      <xdr:nvGraphicFramePr>
        <xdr:cNvPr id="23" name="Chart 2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kulutukset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ukemat"/>
      <sheetName val="MLP tuotot &amp; kulutukset"/>
      <sheetName val="Keskilämpötilat"/>
      <sheetName val="Tehot"/>
      <sheetName val="Graafit"/>
    </sheetNames>
    <sheetDataSet>
      <sheetData sheetId="0">
        <row r="3">
          <cell r="E3" t="str">
            <v>käyttösähkö</v>
          </cell>
          <cell r="G3" t="str">
            <v>iv-kone kWh/kk</v>
          </cell>
          <cell r="I3" t="str">
            <v>mlp kWh/kk</v>
          </cell>
        </row>
        <row r="4">
          <cell r="C4" t="str">
            <v>joulukuu</v>
          </cell>
          <cell r="E4">
            <v>278.24000000000115</v>
          </cell>
          <cell r="G4">
            <v>58.500000000000114</v>
          </cell>
          <cell r="I4">
            <v>663.68999999999869</v>
          </cell>
        </row>
        <row r="5">
          <cell r="C5" t="str">
            <v>marraskuu</v>
          </cell>
          <cell r="E5">
            <v>232.4999999999992</v>
          </cell>
          <cell r="G5">
            <v>38.649999999999977</v>
          </cell>
          <cell r="I5">
            <v>545.79000000000087</v>
          </cell>
        </row>
        <row r="6">
          <cell r="C6" t="str">
            <v>lokakuu</v>
          </cell>
          <cell r="E6">
            <v>266.44999999999993</v>
          </cell>
          <cell r="G6">
            <v>60.460000000000036</v>
          </cell>
          <cell r="I6">
            <v>521.17000000000007</v>
          </cell>
        </row>
        <row r="7">
          <cell r="C7" t="str">
            <v>syyskuu</v>
          </cell>
          <cell r="E7">
            <v>255.90000000000055</v>
          </cell>
          <cell r="G7">
            <v>59.119999999999891</v>
          </cell>
          <cell r="I7">
            <v>267.47999999999956</v>
          </cell>
        </row>
        <row r="8">
          <cell r="C8" t="str">
            <v>elokuu</v>
          </cell>
          <cell r="E8">
            <v>263.69342857142829</v>
          </cell>
          <cell r="G8">
            <v>66.690000000000055</v>
          </cell>
          <cell r="I8">
            <v>151.61657142857166</v>
          </cell>
        </row>
        <row r="9">
          <cell r="C9" t="str">
            <v>heinäkuu</v>
          </cell>
          <cell r="E9">
            <v>283.85657142857099</v>
          </cell>
          <cell r="G9">
            <v>66.5</v>
          </cell>
          <cell r="I9">
            <v>172.3334285714291</v>
          </cell>
        </row>
        <row r="10">
          <cell r="C10" t="str">
            <v>kesäkuu</v>
          </cell>
          <cell r="E10">
            <v>194.62000000000046</v>
          </cell>
          <cell r="G10">
            <v>60.899999999999977</v>
          </cell>
          <cell r="I10">
            <v>243.47999999999956</v>
          </cell>
        </row>
        <row r="11">
          <cell r="C11" t="str">
            <v>toukokuu</v>
          </cell>
          <cell r="E11">
            <v>272.85000000000025</v>
          </cell>
          <cell r="G11">
            <v>64.82000000000005</v>
          </cell>
          <cell r="I11">
            <v>362.27999999999975</v>
          </cell>
        </row>
        <row r="12">
          <cell r="C12" t="str">
            <v>huhtikuu</v>
          </cell>
          <cell r="E12">
            <v>298.34999999999968</v>
          </cell>
          <cell r="G12">
            <v>40.409999999999968</v>
          </cell>
          <cell r="I12">
            <v>575.8100000000004</v>
          </cell>
        </row>
        <row r="13">
          <cell r="C13" t="str">
            <v>maaliskuu</v>
          </cell>
          <cell r="E13">
            <v>287.17999999999995</v>
          </cell>
          <cell r="G13">
            <v>46.120000000000005</v>
          </cell>
          <cell r="I13">
            <v>641.25</v>
          </cell>
        </row>
        <row r="14">
          <cell r="C14" t="str">
            <v>helmikuu</v>
          </cell>
          <cell r="E14">
            <v>263.6900000000004</v>
          </cell>
          <cell r="G14">
            <v>41.240000000000009</v>
          </cell>
          <cell r="I14">
            <v>655.1899999999996</v>
          </cell>
        </row>
        <row r="15">
          <cell r="C15" t="str">
            <v>tammikuu</v>
          </cell>
          <cell r="E15">
            <v>318.47000000000008</v>
          </cell>
          <cell r="G15">
            <v>59.199999999999989</v>
          </cell>
          <cell r="I15">
            <v>796.32999999999993</v>
          </cell>
        </row>
      </sheetData>
      <sheetData sheetId="1" refreshError="1"/>
      <sheetData sheetId="2" refreshError="1"/>
      <sheetData sheetId="3">
        <row r="8">
          <cell r="C8">
            <v>14</v>
          </cell>
          <cell r="D8">
            <v>181</v>
          </cell>
          <cell r="E8">
            <v>25.857142857142858</v>
          </cell>
          <cell r="F8">
            <v>1.0773809523809523</v>
          </cell>
          <cell r="G8">
            <v>40.4</v>
          </cell>
          <cell r="H8">
            <v>5.7714285714285714</v>
          </cell>
          <cell r="I8">
            <v>0.24047619047619048</v>
          </cell>
          <cell r="J8">
            <v>4.4801980198019802</v>
          </cell>
          <cell r="Q8">
            <v>3.2479338842975207</v>
          </cell>
        </row>
        <row r="9">
          <cell r="C9">
            <v>18</v>
          </cell>
          <cell r="D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 t="e">
            <v>#DIV/0!</v>
          </cell>
          <cell r="Q9">
            <v>3.2227722772277225</v>
          </cell>
        </row>
        <row r="10">
          <cell r="C10">
            <v>18.714285714285715</v>
          </cell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 t="e">
            <v>#DIV/0!</v>
          </cell>
          <cell r="Q10">
            <v>3.1813186813186807</v>
          </cell>
        </row>
        <row r="11">
          <cell r="C11">
            <v>21.142857142857142</v>
          </cell>
          <cell r="D11">
            <v>0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 t="e">
            <v>#DIV/0!</v>
          </cell>
          <cell r="Q11">
            <v>3.2517985611510789</v>
          </cell>
        </row>
        <row r="12">
          <cell r="C12">
            <v>20.571428571428573</v>
          </cell>
          <cell r="D12">
            <v>0</v>
          </cell>
          <cell r="E12">
            <v>0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 t="e">
            <v>#DIV/0!</v>
          </cell>
          <cell r="Q12">
            <v>3.23943661971831</v>
          </cell>
        </row>
        <row r="13">
          <cell r="C13">
            <v>21.142857142857142</v>
          </cell>
          <cell r="D13">
            <v>0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 t="e">
            <v>#DIV/0!</v>
          </cell>
          <cell r="Q13">
            <v>3.2434782608695656</v>
          </cell>
        </row>
        <row r="14">
          <cell r="C14">
            <v>15.285714285714286</v>
          </cell>
          <cell r="D14">
            <v>74.7</v>
          </cell>
          <cell r="E14">
            <v>10.671428571428573</v>
          </cell>
          <cell r="F14">
            <v>0.44464285714285717</v>
          </cell>
          <cell r="G14">
            <v>16.2</v>
          </cell>
          <cell r="H14">
            <v>2.3142857142857141</v>
          </cell>
          <cell r="I14">
            <v>9.6428571428571419E-2</v>
          </cell>
          <cell r="J14">
            <v>4.6111111111111116</v>
          </cell>
          <cell r="Q14">
            <v>3.1707317073170729</v>
          </cell>
        </row>
        <row r="15">
          <cell r="C15">
            <v>13.142857142857142</v>
          </cell>
          <cell r="D15">
            <v>151.19999999999999</v>
          </cell>
          <cell r="E15">
            <v>21.599999999999998</v>
          </cell>
          <cell r="F15">
            <v>0.89999999999999991</v>
          </cell>
          <cell r="G15">
            <v>33.200000000000003</v>
          </cell>
          <cell r="H15">
            <v>4.7428571428571429</v>
          </cell>
          <cell r="I15">
            <v>0.19761904761904761</v>
          </cell>
          <cell r="J15">
            <v>4.5542168674698793</v>
          </cell>
          <cell r="Q15">
            <v>3.1157024793388435</v>
          </cell>
        </row>
        <row r="16">
          <cell r="C16">
            <v>11.714285714285714</v>
          </cell>
          <cell r="D16">
            <v>197</v>
          </cell>
          <cell r="E16">
            <v>28.142857142857142</v>
          </cell>
          <cell r="F16">
            <v>1.1726190476190477</v>
          </cell>
          <cell r="G16">
            <v>44</v>
          </cell>
          <cell r="H16">
            <v>6.2857142857142856</v>
          </cell>
          <cell r="I16">
            <v>0.26190476190476192</v>
          </cell>
          <cell r="J16">
            <v>4.4772727272727275</v>
          </cell>
          <cell r="Q16">
            <v>3.1509433962264151</v>
          </cell>
        </row>
        <row r="17">
          <cell r="C17">
            <v>13.285714285714286</v>
          </cell>
          <cell r="D17">
            <v>157.9</v>
          </cell>
          <cell r="E17">
            <v>22.557142857142857</v>
          </cell>
          <cell r="F17">
            <v>0.93988095238095237</v>
          </cell>
          <cell r="G17">
            <v>35.200000000000003</v>
          </cell>
          <cell r="H17">
            <v>5.0285714285714294</v>
          </cell>
          <cell r="I17">
            <v>0.20952380952380956</v>
          </cell>
          <cell r="J17">
            <v>4.4857954545454541</v>
          </cell>
          <cell r="Q17">
            <v>3.0849673202614376</v>
          </cell>
        </row>
        <row r="18">
          <cell r="C18">
            <v>12.142857142857142</v>
          </cell>
          <cell r="D18">
            <v>166.9</v>
          </cell>
          <cell r="E18">
            <v>23.842857142857145</v>
          </cell>
          <cell r="F18">
            <v>0.99345238095238109</v>
          </cell>
          <cell r="G18">
            <v>35.700000000000003</v>
          </cell>
          <cell r="H18">
            <v>5.1000000000000005</v>
          </cell>
          <cell r="I18">
            <v>0.21250000000000002</v>
          </cell>
          <cell r="J18">
            <v>4.6750700280112047</v>
          </cell>
          <cell r="Q18">
            <v>3.0606060606060606</v>
          </cell>
        </row>
        <row r="19">
          <cell r="C19">
            <v>10.857142857142858</v>
          </cell>
          <cell r="D19">
            <v>221.8</v>
          </cell>
          <cell r="E19">
            <v>31.685714285714287</v>
          </cell>
          <cell r="F19">
            <v>1.3202380952380952</v>
          </cell>
          <cell r="G19">
            <v>50</v>
          </cell>
          <cell r="H19">
            <v>7.1428571428571432</v>
          </cell>
          <cell r="I19">
            <v>0.29761904761904762</v>
          </cell>
          <cell r="J19">
            <v>4.4359999999999999</v>
          </cell>
          <cell r="Q19">
            <v>3.0970149253731343</v>
          </cell>
        </row>
        <row r="20">
          <cell r="C20">
            <v>7.5714285714285712</v>
          </cell>
          <cell r="D20">
            <v>354.1</v>
          </cell>
          <cell r="E20">
            <v>50.585714285714289</v>
          </cell>
          <cell r="F20">
            <v>2.1077380952380955</v>
          </cell>
          <cell r="G20">
            <v>79.7</v>
          </cell>
          <cell r="H20">
            <v>11.385714285714286</v>
          </cell>
          <cell r="I20">
            <v>0.47440476190476194</v>
          </cell>
          <cell r="J20">
            <v>4.442910915934756</v>
          </cell>
          <cell r="Q20">
            <v>3.0536912751677847</v>
          </cell>
        </row>
        <row r="21">
          <cell r="C21">
            <v>7.4285714285714288</v>
          </cell>
          <cell r="D21">
            <v>311.7</v>
          </cell>
          <cell r="E21">
            <v>44.528571428571425</v>
          </cell>
          <cell r="F21">
            <v>1.8553571428571427</v>
          </cell>
          <cell r="G21">
            <v>70.900000000000006</v>
          </cell>
          <cell r="H21">
            <v>10.12857142857143</v>
          </cell>
          <cell r="I21">
            <v>0.42202380952380958</v>
          </cell>
          <cell r="J21">
            <v>4.3963328631875873</v>
          </cell>
          <cell r="Q21">
            <v>3.1147540983606552</v>
          </cell>
        </row>
        <row r="22">
          <cell r="C22">
            <v>8</v>
          </cell>
          <cell r="D22">
            <v>345.2</v>
          </cell>
          <cell r="E22">
            <v>49.31428571428571</v>
          </cell>
          <cell r="F22">
            <v>2.0547619047619046</v>
          </cell>
          <cell r="G22">
            <v>78.2</v>
          </cell>
          <cell r="H22">
            <v>11.171428571428573</v>
          </cell>
          <cell r="I22">
            <v>0.46547619047619054</v>
          </cell>
          <cell r="J22">
            <v>4.4143222506393851</v>
          </cell>
          <cell r="Q22">
            <v>3.0676691729323302</v>
          </cell>
        </row>
        <row r="23">
          <cell r="C23">
            <v>2</v>
          </cell>
          <cell r="D23">
            <v>501.2</v>
          </cell>
          <cell r="E23">
            <v>71.599999999999994</v>
          </cell>
          <cell r="F23">
            <v>2.9833333333333329</v>
          </cell>
          <cell r="G23">
            <v>115.6</v>
          </cell>
          <cell r="H23">
            <v>16.514285714285712</v>
          </cell>
          <cell r="I23">
            <v>0.68809523809523798</v>
          </cell>
          <cell r="J23">
            <v>4.335640138408305</v>
          </cell>
          <cell r="Q23">
            <v>3.0432098765432105</v>
          </cell>
        </row>
        <row r="24">
          <cell r="C24">
            <v>0.42857142857142855</v>
          </cell>
          <cell r="D24">
            <v>556.1</v>
          </cell>
          <cell r="E24">
            <v>79.44285714285715</v>
          </cell>
          <cell r="F24">
            <v>3.3101190476190481</v>
          </cell>
          <cell r="G24">
            <v>129.19999999999999</v>
          </cell>
          <cell r="H24">
            <v>18.457142857142856</v>
          </cell>
          <cell r="I24">
            <v>0.76904761904761898</v>
          </cell>
          <cell r="J24">
            <v>4.3041795665634686</v>
          </cell>
          <cell r="Q24">
            <v>2.989528795811518</v>
          </cell>
        </row>
        <row r="25">
          <cell r="C25">
            <v>4.7142857142857144</v>
          </cell>
          <cell r="D25">
            <v>428.2</v>
          </cell>
          <cell r="E25">
            <v>61.171428571428571</v>
          </cell>
          <cell r="F25">
            <v>2.5488095238095236</v>
          </cell>
          <cell r="G25">
            <v>98.5</v>
          </cell>
          <cell r="H25">
            <v>14.071428571428571</v>
          </cell>
          <cell r="I25">
            <v>0.58630952380952384</v>
          </cell>
          <cell r="J25">
            <v>4.3472081218274106</v>
          </cell>
          <cell r="Q25">
            <v>3.0858895705521472</v>
          </cell>
        </row>
        <row r="26">
          <cell r="C26">
            <v>2.1428571428571428</v>
          </cell>
          <cell r="D26">
            <v>549.70000000000005</v>
          </cell>
          <cell r="E26">
            <v>78.528571428571439</v>
          </cell>
          <cell r="F26">
            <v>3.2720238095238101</v>
          </cell>
          <cell r="G26">
            <v>127.8</v>
          </cell>
          <cell r="H26">
            <v>18.257142857142856</v>
          </cell>
          <cell r="I26">
            <v>0.76071428571428568</v>
          </cell>
          <cell r="J26">
            <v>4.3012519561815346</v>
          </cell>
          <cell r="Q26">
            <v>3.0545454545454542</v>
          </cell>
        </row>
        <row r="27">
          <cell r="C27">
            <v>1.5714285714285714</v>
          </cell>
          <cell r="D27">
            <v>530.6</v>
          </cell>
          <cell r="E27">
            <v>75.8</v>
          </cell>
          <cell r="F27">
            <v>3.1583333333333332</v>
          </cell>
          <cell r="G27">
            <v>123.4</v>
          </cell>
          <cell r="H27">
            <v>17.62857142857143</v>
          </cell>
          <cell r="I27">
            <v>0.73452380952380958</v>
          </cell>
          <cell r="J27">
            <v>4.2998379254457042</v>
          </cell>
          <cell r="Q27">
            <v>3.0647058823529418</v>
          </cell>
        </row>
        <row r="28">
          <cell r="C28">
            <v>-1.2857142857142858</v>
          </cell>
          <cell r="D28">
            <v>650.9</v>
          </cell>
          <cell r="E28">
            <v>92.98571428571428</v>
          </cell>
          <cell r="F28">
            <v>3.8744047619047617</v>
          </cell>
          <cell r="G28">
            <v>153</v>
          </cell>
          <cell r="H28">
            <v>21.857142857142858</v>
          </cell>
          <cell r="I28">
            <v>0.9107142857142857</v>
          </cell>
          <cell r="J28">
            <v>4.2542483660130719</v>
          </cell>
          <cell r="Q28">
            <v>2.9822485207100593</v>
          </cell>
        </row>
        <row r="29">
          <cell r="C29">
            <v>1.1428571428571428</v>
          </cell>
          <cell r="D29">
            <v>561.1</v>
          </cell>
          <cell r="E29">
            <v>80.157142857142858</v>
          </cell>
          <cell r="F29">
            <v>3.3398809523809523</v>
          </cell>
          <cell r="G29">
            <v>131.5</v>
          </cell>
          <cell r="H29">
            <v>18.785714285714285</v>
          </cell>
          <cell r="I29">
            <v>0.78273809523809523</v>
          </cell>
          <cell r="J29">
            <v>4.266920152091255</v>
          </cell>
          <cell r="Q29">
            <v>3.1972789115646254</v>
          </cell>
        </row>
        <row r="30">
          <cell r="C30">
            <v>-0.5714285714285714</v>
          </cell>
          <cell r="D30">
            <v>618.79999999999995</v>
          </cell>
          <cell r="E30">
            <v>88.399999999999991</v>
          </cell>
          <cell r="F30">
            <v>3.6833333333333331</v>
          </cell>
          <cell r="G30">
            <v>144.80000000000001</v>
          </cell>
          <cell r="H30">
            <v>20.685714285714287</v>
          </cell>
          <cell r="I30">
            <v>0.86190476190476195</v>
          </cell>
          <cell r="J30">
            <v>4.2734806629834248</v>
          </cell>
          <cell r="Q30">
            <v>3.0201342281879193</v>
          </cell>
        </row>
        <row r="31">
          <cell r="C31">
            <v>1</v>
          </cell>
          <cell r="D31">
            <v>576.4</v>
          </cell>
          <cell r="E31">
            <v>82.342857142857142</v>
          </cell>
          <cell r="F31">
            <v>3.4309523809523808</v>
          </cell>
          <cell r="G31">
            <v>134.6</v>
          </cell>
          <cell r="H31">
            <v>19.228571428571428</v>
          </cell>
          <cell r="I31">
            <v>0.80119047619047612</v>
          </cell>
          <cell r="J31">
            <v>4.2823179791976225</v>
          </cell>
          <cell r="Q31">
            <v>3.0949367088607596</v>
          </cell>
        </row>
        <row r="32">
          <cell r="C32">
            <v>-0.42857142857142855</v>
          </cell>
          <cell r="D32">
            <v>590.9</v>
          </cell>
          <cell r="E32">
            <v>84.414285714285711</v>
          </cell>
          <cell r="F32">
            <v>3.5172619047619045</v>
          </cell>
          <cell r="G32">
            <v>138.4</v>
          </cell>
          <cell r="H32">
            <v>19.771428571428572</v>
          </cell>
          <cell r="I32">
            <v>0.82380952380952388</v>
          </cell>
          <cell r="J32">
            <v>4.2695086705202305</v>
          </cell>
          <cell r="Q32">
            <v>3.051948051948052</v>
          </cell>
        </row>
        <row r="33">
          <cell r="C33">
            <v>-9.5714285714285712</v>
          </cell>
          <cell r="D33">
            <v>840</v>
          </cell>
          <cell r="E33">
            <v>120</v>
          </cell>
          <cell r="F33">
            <v>5</v>
          </cell>
          <cell r="G33">
            <v>203.6</v>
          </cell>
          <cell r="H33">
            <v>29.085714285714285</v>
          </cell>
          <cell r="I33">
            <v>1.2119047619047618</v>
          </cell>
          <cell r="J33">
            <v>4.1257367387033401</v>
          </cell>
          <cell r="Q33">
            <v>2.9883720930232558</v>
          </cell>
        </row>
        <row r="34">
          <cell r="C34">
            <v>-2.5714285714285716</v>
          </cell>
          <cell r="D34">
            <v>632.9</v>
          </cell>
          <cell r="E34">
            <v>90.414285714285711</v>
          </cell>
          <cell r="F34">
            <v>3.7672619047619045</v>
          </cell>
          <cell r="G34">
            <v>151.5</v>
          </cell>
          <cell r="H34">
            <v>21.642857142857142</v>
          </cell>
          <cell r="I34">
            <v>0.9017857142857143</v>
          </cell>
          <cell r="J34">
            <v>4.1775577557755774</v>
          </cell>
          <cell r="Q34">
            <v>3.1257142857142854</v>
          </cell>
        </row>
        <row r="35">
          <cell r="C35">
            <v>-7.2857142857142856</v>
          </cell>
          <cell r="D35">
            <v>785.5</v>
          </cell>
          <cell r="E35">
            <v>112.21428571428571</v>
          </cell>
          <cell r="F35">
            <v>4.6755952380952381</v>
          </cell>
          <cell r="G35">
            <v>190.1</v>
          </cell>
          <cell r="H35">
            <v>27.157142857142855</v>
          </cell>
          <cell r="I35">
            <v>1.131547619047619</v>
          </cell>
          <cell r="J35">
            <v>4.1320357706470281</v>
          </cell>
          <cell r="Q35">
            <v>3.0177514792899407</v>
          </cell>
        </row>
        <row r="36">
          <cell r="C36">
            <v>-2.8571428571428572</v>
          </cell>
          <cell r="D36">
            <v>618.29999999999995</v>
          </cell>
          <cell r="E36">
            <v>88.328571428571422</v>
          </cell>
          <cell r="F36">
            <v>3.6803571428571424</v>
          </cell>
          <cell r="G36">
            <v>147.4</v>
          </cell>
          <cell r="H36">
            <v>21.057142857142857</v>
          </cell>
          <cell r="I36">
            <v>0.87738095238095237</v>
          </cell>
          <cell r="J36">
            <v>4.1947082767978285</v>
          </cell>
          <cell r="Q36">
            <v>3.0376344086021501</v>
          </cell>
        </row>
        <row r="37">
          <cell r="C37">
            <v>-7.2857142857142856</v>
          </cell>
          <cell r="D37">
            <v>782.5</v>
          </cell>
          <cell r="E37">
            <v>111.78571428571429</v>
          </cell>
          <cell r="F37">
            <v>4.6577380952380958</v>
          </cell>
          <cell r="G37">
            <v>184.6</v>
          </cell>
          <cell r="H37">
            <v>26.37142857142857</v>
          </cell>
          <cell r="I37">
            <v>1.0988095238095237</v>
          </cell>
          <cell r="J37">
            <v>4.2388949079089935</v>
          </cell>
          <cell r="Q37">
            <v>3.0457142857142854</v>
          </cell>
        </row>
        <row r="38">
          <cell r="C38">
            <v>-0.8571428571428571</v>
          </cell>
          <cell r="D38">
            <v>645.5</v>
          </cell>
          <cell r="E38">
            <v>92.214285714285708</v>
          </cell>
          <cell r="F38">
            <v>3.8422619047619047</v>
          </cell>
          <cell r="G38">
            <v>152.30000000000001</v>
          </cell>
          <cell r="H38">
            <v>21.75714285714286</v>
          </cell>
          <cell r="I38">
            <v>0.90654761904761916</v>
          </cell>
          <cell r="J38">
            <v>4.2383453709783314</v>
          </cell>
          <cell r="Q38">
            <v>3.072289156626506</v>
          </cell>
        </row>
        <row r="39">
          <cell r="C39">
            <v>-3</v>
          </cell>
          <cell r="D39">
            <v>639.75</v>
          </cell>
          <cell r="E39">
            <v>91.392857142857139</v>
          </cell>
          <cell r="F39">
            <v>3.808035714285714</v>
          </cell>
          <cell r="G39">
            <v>151.15</v>
          </cell>
          <cell r="H39">
            <v>21.592857142857145</v>
          </cell>
          <cell r="I39">
            <v>0.89970238095238109</v>
          </cell>
          <cell r="J39">
            <v>4.2325504465762478</v>
          </cell>
          <cell r="Q39">
            <v>3.053731343283582</v>
          </cell>
        </row>
        <row r="40">
          <cell r="C40">
            <v>-3</v>
          </cell>
          <cell r="D40">
            <v>634</v>
          </cell>
          <cell r="E40">
            <v>90.571428571428569</v>
          </cell>
          <cell r="F40">
            <v>3.7738095238095237</v>
          </cell>
          <cell r="G40">
            <v>150</v>
          </cell>
          <cell r="H40">
            <v>21.428571428571427</v>
          </cell>
          <cell r="I40">
            <v>0.89285714285714279</v>
          </cell>
          <cell r="J40">
            <v>4.2266666666666666</v>
          </cell>
          <cell r="Q40">
            <v>3.0355029585798818</v>
          </cell>
        </row>
        <row r="41">
          <cell r="C41">
            <v>-1.4285714285714286</v>
          </cell>
          <cell r="D41">
            <v>608.29999999999995</v>
          </cell>
          <cell r="E41">
            <v>86.899999999999991</v>
          </cell>
          <cell r="F41">
            <v>3.6208333333333331</v>
          </cell>
          <cell r="G41">
            <v>143.4</v>
          </cell>
          <cell r="H41">
            <v>20.485714285714288</v>
          </cell>
          <cell r="I41">
            <v>0.85357142857142865</v>
          </cell>
          <cell r="J41">
            <v>4.2419804741980469</v>
          </cell>
          <cell r="Q41">
            <v>3.0611111111111109</v>
          </cell>
        </row>
        <row r="42">
          <cell r="C42">
            <v>1.1428571428571428</v>
          </cell>
          <cell r="D42">
            <v>593.79999999999995</v>
          </cell>
          <cell r="E42">
            <v>84.828571428571422</v>
          </cell>
          <cell r="F42">
            <v>3.5345238095238094</v>
          </cell>
          <cell r="G42">
            <v>139.30000000000001</v>
          </cell>
          <cell r="H42">
            <v>19.900000000000002</v>
          </cell>
          <cell r="I42">
            <v>0.82916666666666672</v>
          </cell>
          <cell r="J42">
            <v>4.262742282842785</v>
          </cell>
          <cell r="Q42">
            <v>3.1428571428571428</v>
          </cell>
        </row>
        <row r="43">
          <cell r="C43">
            <v>1.2857142857142858</v>
          </cell>
          <cell r="D43">
            <v>590.1</v>
          </cell>
          <cell r="E43">
            <v>84.3</v>
          </cell>
          <cell r="F43">
            <v>3.5124999999999997</v>
          </cell>
          <cell r="G43">
            <v>138.19999999999999</v>
          </cell>
          <cell r="H43">
            <v>19.74285714285714</v>
          </cell>
          <cell r="I43">
            <v>0.82261904761904747</v>
          </cell>
          <cell r="J43">
            <v>4.2698986975397979</v>
          </cell>
          <cell r="Q43">
            <v>3.1111111111111112</v>
          </cell>
        </row>
        <row r="44">
          <cell r="C44">
            <v>0.42857142857142855</v>
          </cell>
          <cell r="D44">
            <v>540.79999999999995</v>
          </cell>
          <cell r="E44">
            <v>77.257142857142853</v>
          </cell>
          <cell r="F44">
            <v>3.2190476190476187</v>
          </cell>
          <cell r="G44">
            <v>127.1</v>
          </cell>
          <cell r="H44">
            <v>18.157142857142855</v>
          </cell>
          <cell r="I44">
            <v>0.75654761904761891</v>
          </cell>
          <cell r="J44">
            <v>4.2549173878835562</v>
          </cell>
          <cell r="Q44">
            <v>3.0858585858585861</v>
          </cell>
        </row>
        <row r="45">
          <cell r="C45">
            <v>-0.14285714285714285</v>
          </cell>
          <cell r="D45">
            <v>547.4</v>
          </cell>
          <cell r="E45">
            <v>78.2</v>
          </cell>
          <cell r="F45">
            <v>3.2583333333333333</v>
          </cell>
          <cell r="G45">
            <v>128.9</v>
          </cell>
          <cell r="H45">
            <v>18.414285714285715</v>
          </cell>
          <cell r="I45">
            <v>0.76726190476190481</v>
          </cell>
          <cell r="J45">
            <v>4.2467028704422027</v>
          </cell>
          <cell r="Q45">
            <v>3.1695906432748537</v>
          </cell>
        </row>
        <row r="46">
          <cell r="C46">
            <v>0.14285714285714285</v>
          </cell>
          <cell r="D46">
            <v>582.9</v>
          </cell>
          <cell r="E46">
            <v>83.271428571428572</v>
          </cell>
          <cell r="F46">
            <v>3.469642857142857</v>
          </cell>
          <cell r="G46">
            <v>136.9</v>
          </cell>
          <cell r="H46">
            <v>19.557142857142857</v>
          </cell>
          <cell r="I46">
            <v>0.81488095238095237</v>
          </cell>
          <cell r="J46">
            <v>4.2578524470416363</v>
          </cell>
          <cell r="Q46">
            <v>3.0958083832335332</v>
          </cell>
        </row>
        <row r="47">
          <cell r="C47">
            <v>1.2857142857142858</v>
          </cell>
          <cell r="D47">
            <v>522.9</v>
          </cell>
          <cell r="E47">
            <v>74.7</v>
          </cell>
          <cell r="F47">
            <v>3.1125000000000003</v>
          </cell>
          <cell r="G47">
            <v>121.9</v>
          </cell>
          <cell r="H47">
            <v>17.414285714285715</v>
          </cell>
          <cell r="I47">
            <v>0.72559523809523807</v>
          </cell>
          <cell r="J47">
            <v>4.2895816242821994</v>
          </cell>
          <cell r="Q47">
            <v>3.1761363636363629</v>
          </cell>
        </row>
        <row r="48">
          <cell r="C48">
            <v>5.1428571428571432</v>
          </cell>
          <cell r="D48">
            <v>509.29999999999995</v>
          </cell>
          <cell r="E48">
            <v>72.757142857142853</v>
          </cell>
          <cell r="F48">
            <v>3.0315476190476187</v>
          </cell>
          <cell r="G48">
            <v>118.75</v>
          </cell>
          <cell r="H48">
            <v>16.964285714285715</v>
          </cell>
          <cell r="I48">
            <v>0.70684523809523814</v>
          </cell>
          <cell r="J48">
            <v>4.2888421052631571</v>
          </cell>
          <cell r="Q48">
            <v>3.0978593272171251</v>
          </cell>
        </row>
        <row r="49">
          <cell r="C49">
            <v>2.7142857142857144</v>
          </cell>
          <cell r="D49">
            <v>495.7</v>
          </cell>
          <cell r="E49">
            <v>70.814285714285717</v>
          </cell>
          <cell r="F49">
            <v>2.950595238095238</v>
          </cell>
          <cell r="G49">
            <v>115.6</v>
          </cell>
          <cell r="H49">
            <v>16.514285714285712</v>
          </cell>
          <cell r="I49">
            <v>0.68809523809523798</v>
          </cell>
          <cell r="J49">
            <v>4.288062283737025</v>
          </cell>
          <cell r="Q49">
            <v>3.0066225165562912</v>
          </cell>
        </row>
        <row r="50">
          <cell r="C50">
            <v>4.8571428571428568</v>
          </cell>
          <cell r="D50">
            <v>439.4</v>
          </cell>
          <cell r="E50">
            <v>62.771428571428565</v>
          </cell>
          <cell r="F50">
            <v>2.6154761904761901</v>
          </cell>
          <cell r="G50">
            <v>101.4</v>
          </cell>
          <cell r="H50">
            <v>14.485714285714286</v>
          </cell>
          <cell r="I50">
            <v>0.60357142857142854</v>
          </cell>
          <cell r="J50">
            <v>4.333333333333333</v>
          </cell>
          <cell r="Q50">
            <v>3.2307692307692308</v>
          </cell>
        </row>
        <row r="51">
          <cell r="C51">
            <v>6.7142857142857144</v>
          </cell>
          <cell r="D51">
            <v>360.4</v>
          </cell>
          <cell r="E51">
            <v>51.48571428571428</v>
          </cell>
          <cell r="F51">
            <v>2.1452380952380952</v>
          </cell>
          <cell r="G51">
            <v>82.4</v>
          </cell>
          <cell r="H51">
            <v>11.771428571428572</v>
          </cell>
          <cell r="I51">
            <v>0.49047619047619051</v>
          </cell>
          <cell r="J51">
            <v>4.3737864077669899</v>
          </cell>
          <cell r="Q51">
            <v>3.1864406779661016</v>
          </cell>
        </row>
        <row r="52">
          <cell r="C52">
            <v>7.4285714285714288</v>
          </cell>
          <cell r="D52">
            <v>263.5</v>
          </cell>
          <cell r="E52">
            <v>37.642857142857146</v>
          </cell>
          <cell r="F52">
            <v>1.5684523809523812</v>
          </cell>
          <cell r="G52">
            <v>58.9</v>
          </cell>
          <cell r="H52">
            <v>8.4142857142857146</v>
          </cell>
          <cell r="I52">
            <v>0.35059523809523813</v>
          </cell>
          <cell r="J52">
            <v>4.4736842105263159</v>
          </cell>
          <cell r="Q52">
            <v>3.232704402515723</v>
          </cell>
        </row>
        <row r="53">
          <cell r="C53">
            <v>7.5714285714285712</v>
          </cell>
          <cell r="D53">
            <v>315.2</v>
          </cell>
          <cell r="E53">
            <v>45.028571428571425</v>
          </cell>
          <cell r="F53">
            <v>1.876190476190476</v>
          </cell>
          <cell r="G53">
            <v>69</v>
          </cell>
          <cell r="H53">
            <v>9.8571428571428577</v>
          </cell>
          <cell r="I53">
            <v>0.41071428571428575</v>
          </cell>
          <cell r="J53">
            <v>4.5681159420289843</v>
          </cell>
          <cell r="Q53">
            <v>3.21505376344086</v>
          </cell>
        </row>
        <row r="54">
          <cell r="C54">
            <v>9.1428571428571423</v>
          </cell>
          <cell r="D54">
            <v>248.7</v>
          </cell>
          <cell r="E54">
            <v>35.528571428571425</v>
          </cell>
          <cell r="F54">
            <v>1.4803571428571427</v>
          </cell>
          <cell r="G54">
            <v>53.2</v>
          </cell>
          <cell r="H54">
            <v>7.6000000000000005</v>
          </cell>
          <cell r="I54">
            <v>0.31666666666666671</v>
          </cell>
          <cell r="J54">
            <v>4.674812030075187</v>
          </cell>
          <cell r="Q54">
            <v>3.2658959537572247</v>
          </cell>
        </row>
        <row r="55">
          <cell r="C55">
            <v>10.285714285714286</v>
          </cell>
          <cell r="D55">
            <v>170.7</v>
          </cell>
          <cell r="E55">
            <v>24.385714285714283</v>
          </cell>
          <cell r="F55">
            <v>1.0160714285714285</v>
          </cell>
          <cell r="G55">
            <v>37.1</v>
          </cell>
          <cell r="H55">
            <v>5.3</v>
          </cell>
          <cell r="I55">
            <v>0.22083333333333333</v>
          </cell>
          <cell r="J55">
            <v>4.6010781671159027</v>
          </cell>
          <cell r="Q55">
            <v>3.2318181818181815</v>
          </cell>
        </row>
        <row r="56">
          <cell r="C56">
            <v>10.571428571428571</v>
          </cell>
          <cell r="D56">
            <v>210.7</v>
          </cell>
          <cell r="E56">
            <v>30.099999999999998</v>
          </cell>
          <cell r="F56">
            <v>1.2541666666666667</v>
          </cell>
          <cell r="G56">
            <v>44.9</v>
          </cell>
          <cell r="H56">
            <v>6.4142857142857137</v>
          </cell>
          <cell r="I56">
            <v>0.26726190476190476</v>
          </cell>
          <cell r="J56">
            <v>4.692650334075724</v>
          </cell>
          <cell r="Q56">
            <v>3.1879194630872481</v>
          </cell>
        </row>
        <row r="57">
          <cell r="C57">
            <v>11</v>
          </cell>
          <cell r="D57">
            <v>167.8</v>
          </cell>
          <cell r="E57">
            <v>23.971428571428572</v>
          </cell>
          <cell r="F57">
            <v>0.99880952380952381</v>
          </cell>
          <cell r="G57">
            <v>35.6</v>
          </cell>
          <cell r="H57">
            <v>5.0857142857142863</v>
          </cell>
          <cell r="I57">
            <v>0.21190476190476193</v>
          </cell>
          <cell r="J57">
            <v>4.7134831460674151</v>
          </cell>
          <cell r="Q57">
            <v>3.2840236686390534</v>
          </cell>
        </row>
        <row r="58">
          <cell r="C58">
            <v>10.428571428571429</v>
          </cell>
          <cell r="D58">
            <v>176.3</v>
          </cell>
          <cell r="E58">
            <v>25.185714285714287</v>
          </cell>
          <cell r="F58">
            <v>1.049404761904762</v>
          </cell>
          <cell r="G58">
            <v>37.1</v>
          </cell>
          <cell r="H58">
            <v>5.3</v>
          </cell>
          <cell r="I58">
            <v>0.22083333333333333</v>
          </cell>
          <cell r="J58">
            <v>4.7520215633423186</v>
          </cell>
          <cell r="Q58">
            <v>3.2565789473684212</v>
          </cell>
        </row>
        <row r="59">
          <cell r="C59">
            <v>13</v>
          </cell>
          <cell r="D59">
            <v>116.2</v>
          </cell>
          <cell r="E59">
            <v>16.600000000000001</v>
          </cell>
          <cell r="F59">
            <v>0.69166666666666676</v>
          </cell>
          <cell r="G59">
            <v>23.8</v>
          </cell>
          <cell r="H59">
            <v>3.4</v>
          </cell>
          <cell r="I59">
            <v>0.14166666666666666</v>
          </cell>
          <cell r="J59">
            <v>4.882352941176471</v>
          </cell>
          <cell r="Q59">
            <v>3.2631578947368425</v>
          </cell>
        </row>
        <row r="60">
          <cell r="C60">
            <v>18</v>
          </cell>
          <cell r="D60">
            <v>24.5</v>
          </cell>
          <cell r="E60">
            <v>3.5</v>
          </cell>
          <cell r="F60">
            <v>0.14583333333333334</v>
          </cell>
          <cell r="G60">
            <v>4.8</v>
          </cell>
          <cell r="H60">
            <v>0.68571428571428572</v>
          </cell>
          <cell r="I60">
            <v>2.8571428571428571E-2</v>
          </cell>
          <cell r="J60">
            <v>5.104166666666667</v>
          </cell>
          <cell r="Q60">
            <v>3.3684210526315788</v>
          </cell>
        </row>
        <row r="61">
          <cell r="C61">
            <v>14.285714285714286</v>
          </cell>
          <cell r="D61">
            <v>30.8</v>
          </cell>
          <cell r="E61">
            <v>4.4000000000000004</v>
          </cell>
          <cell r="F61">
            <v>0.18333333333333335</v>
          </cell>
          <cell r="G61">
            <v>6.1</v>
          </cell>
          <cell r="H61">
            <v>0.87142857142857133</v>
          </cell>
          <cell r="I61">
            <v>3.6309523809523805E-2</v>
          </cell>
          <cell r="J61">
            <v>5.0491803278688536</v>
          </cell>
          <cell r="Q61">
            <v>3.3413461538461542</v>
          </cell>
        </row>
        <row r="62">
          <cell r="C62">
            <v>13.571428571428571</v>
          </cell>
          <cell r="D62">
            <v>84.8</v>
          </cell>
          <cell r="E62">
            <v>12.114285714285714</v>
          </cell>
          <cell r="F62">
            <v>0.50476190476190474</v>
          </cell>
          <cell r="G62">
            <v>17.600000000000001</v>
          </cell>
          <cell r="H62">
            <v>2.5142857142857147</v>
          </cell>
          <cell r="I62">
            <v>0.10476190476190478</v>
          </cell>
          <cell r="J62">
            <v>4.8181818181818175</v>
          </cell>
          <cell r="Q62">
            <v>3.2937500000000006</v>
          </cell>
        </row>
        <row r="63">
          <cell r="C63">
            <v>13.857142857142858</v>
          </cell>
          <cell r="D63">
            <v>91.1</v>
          </cell>
          <cell r="E63">
            <v>13.014285714285714</v>
          </cell>
          <cell r="F63">
            <v>0.54226190476190472</v>
          </cell>
          <cell r="G63">
            <v>18.899999999999999</v>
          </cell>
          <cell r="H63">
            <v>2.6999999999999997</v>
          </cell>
          <cell r="I63">
            <v>0.11249999999999999</v>
          </cell>
          <cell r="J63">
            <v>4.8201058201058204</v>
          </cell>
          <cell r="Q63">
            <v>3.2901234567901234</v>
          </cell>
        </row>
        <row r="64">
          <cell r="C64">
            <v>13.285714285714286</v>
          </cell>
          <cell r="D64">
            <v>98.1</v>
          </cell>
          <cell r="E64">
            <v>14.014285714285714</v>
          </cell>
          <cell r="F64">
            <v>0.58392857142857146</v>
          </cell>
          <cell r="G64">
            <v>20</v>
          </cell>
          <cell r="H64">
            <v>2.8571428571428572</v>
          </cell>
          <cell r="I64">
            <v>0.11904761904761905</v>
          </cell>
          <cell r="J64">
            <v>4.9050000000000002</v>
          </cell>
          <cell r="Q64">
            <v>3.2562500000000001</v>
          </cell>
        </row>
        <row r="65">
          <cell r="C65">
            <v>16.571428571428573</v>
          </cell>
          <cell r="D65">
            <v>40</v>
          </cell>
          <cell r="E65">
            <v>5.7142857142857144</v>
          </cell>
          <cell r="F65">
            <v>0.23809523809523811</v>
          </cell>
          <cell r="G65">
            <v>8.1999999999999993</v>
          </cell>
          <cell r="H65">
            <v>1.1714285714285713</v>
          </cell>
          <cell r="I65">
            <v>4.8809523809523803E-2</v>
          </cell>
          <cell r="J65">
            <v>4.8780487804878057</v>
          </cell>
          <cell r="Q65">
            <v>3.3252032520325203</v>
          </cell>
        </row>
        <row r="66">
          <cell r="C66">
            <v>15.285714285714286</v>
          </cell>
          <cell r="D66">
            <v>49.7</v>
          </cell>
          <cell r="E66">
            <v>7.1000000000000005</v>
          </cell>
          <cell r="F66">
            <v>0.29583333333333334</v>
          </cell>
          <cell r="G66">
            <v>10.199999999999999</v>
          </cell>
          <cell r="H66">
            <v>1.4571428571428571</v>
          </cell>
          <cell r="I66">
            <v>6.0714285714285714E-2</v>
          </cell>
          <cell r="J66">
            <v>4.8725490196078436</v>
          </cell>
          <cell r="Q66">
            <v>3.3435582822085892</v>
          </cell>
        </row>
        <row r="67">
          <cell r="C67">
            <v>14.428571428571429</v>
          </cell>
          <cell r="D67">
            <v>85.4</v>
          </cell>
          <cell r="E67">
            <v>12.200000000000001</v>
          </cell>
          <cell r="F67">
            <v>0.50833333333333341</v>
          </cell>
          <cell r="G67">
            <v>17.5</v>
          </cell>
          <cell r="H67">
            <v>2.5</v>
          </cell>
          <cell r="I67">
            <v>0.10416666666666667</v>
          </cell>
          <cell r="J67">
            <v>4.8800000000000008</v>
          </cell>
          <cell r="Q67">
            <v>3.3376623376623371</v>
          </cell>
        </row>
        <row r="68">
          <cell r="C68">
            <v>15.571428571428571</v>
          </cell>
          <cell r="D68">
            <v>39.1</v>
          </cell>
          <cell r="E68">
            <v>5.5857142857142863</v>
          </cell>
          <cell r="F68">
            <v>0.23273809523809527</v>
          </cell>
          <cell r="G68">
            <v>8</v>
          </cell>
          <cell r="H68">
            <v>1.1428571428571428</v>
          </cell>
          <cell r="I68">
            <v>4.7619047619047616E-2</v>
          </cell>
          <cell r="J68">
            <v>4.8875000000000011</v>
          </cell>
          <cell r="Q68">
            <v>3.3178294573643408</v>
          </cell>
        </row>
        <row r="69">
          <cell r="C69">
            <v>12</v>
          </cell>
          <cell r="D69">
            <v>170.2</v>
          </cell>
          <cell r="E69">
            <v>24.314285714285713</v>
          </cell>
          <cell r="F69">
            <v>1.013095238095238</v>
          </cell>
          <cell r="G69">
            <v>35.299999999999997</v>
          </cell>
          <cell r="H69">
            <v>5.0428571428571427</v>
          </cell>
          <cell r="I69">
            <v>0.21011904761904762</v>
          </cell>
          <cell r="J69">
            <v>4.8215297450424925</v>
          </cell>
          <cell r="Q69">
            <v>3.2602739726027394</v>
          </cell>
        </row>
        <row r="70">
          <cell r="C70">
            <v>10.857142857142858</v>
          </cell>
          <cell r="D70">
            <v>189.2</v>
          </cell>
          <cell r="E70">
            <v>27.028571428571428</v>
          </cell>
          <cell r="F70">
            <v>1.1261904761904762</v>
          </cell>
          <cell r="G70">
            <v>40.4</v>
          </cell>
          <cell r="H70">
            <v>5.7714285714285714</v>
          </cell>
          <cell r="I70">
            <v>0.24047619047619048</v>
          </cell>
          <cell r="J70">
            <v>4.6831683168316829</v>
          </cell>
          <cell r="Q70">
            <v>3.2706766917293231</v>
          </cell>
        </row>
        <row r="71">
          <cell r="C71">
            <v>12.857142857142858</v>
          </cell>
          <cell r="D71">
            <v>126.2</v>
          </cell>
          <cell r="E71">
            <v>18.028571428571428</v>
          </cell>
          <cell r="F71">
            <v>0.75119047619047619</v>
          </cell>
          <cell r="G71">
            <v>25.9</v>
          </cell>
          <cell r="H71">
            <v>3.6999999999999997</v>
          </cell>
          <cell r="I71">
            <v>0.15416666666666665</v>
          </cell>
          <cell r="J71">
            <v>4.8725868725868731</v>
          </cell>
          <cell r="Q71">
            <v>3.2950819672131151</v>
          </cell>
        </row>
        <row r="72">
          <cell r="C72">
            <v>10</v>
          </cell>
          <cell r="D72">
            <v>222.6</v>
          </cell>
          <cell r="E72">
            <v>31.8</v>
          </cell>
          <cell r="F72">
            <v>1.325</v>
          </cell>
          <cell r="G72">
            <v>47.1</v>
          </cell>
          <cell r="H72">
            <v>6.7285714285714286</v>
          </cell>
          <cell r="I72">
            <v>0.28035714285714286</v>
          </cell>
          <cell r="J72">
            <v>4.7261146496815281</v>
          </cell>
          <cell r="Q72">
            <v>3.3095238095238098</v>
          </cell>
        </row>
        <row r="73">
          <cell r="C73">
            <v>8.8571428571428577</v>
          </cell>
          <cell r="D73">
            <v>287.8</v>
          </cell>
          <cell r="E73">
            <v>41.114285714285714</v>
          </cell>
          <cell r="F73">
            <v>1.713095238095238</v>
          </cell>
          <cell r="G73">
            <v>62.6</v>
          </cell>
          <cell r="H73">
            <v>8.9428571428571431</v>
          </cell>
          <cell r="I73">
            <v>0.37261904761904763</v>
          </cell>
          <cell r="J73">
            <v>4.5974440894568689</v>
          </cell>
          <cell r="Q73">
            <v>3.1582278481012658</v>
          </cell>
        </row>
        <row r="74">
          <cell r="C74">
            <v>0.2857142857142857</v>
          </cell>
          <cell r="D74">
            <v>578.9</v>
          </cell>
          <cell r="E74">
            <v>82.7</v>
          </cell>
          <cell r="F74">
            <v>3.4458333333333333</v>
          </cell>
          <cell r="G74">
            <v>132.80000000000001</v>
          </cell>
          <cell r="H74">
            <v>18.971428571428572</v>
          </cell>
          <cell r="I74">
            <v>0.79047619047619044</v>
          </cell>
          <cell r="J74">
            <v>4.3591867469879517</v>
          </cell>
          <cell r="Q74">
            <v>3.024390243902439</v>
          </cell>
        </row>
        <row r="75">
          <cell r="C75">
            <v>4.4285714285714288</v>
          </cell>
          <cell r="D75">
            <v>400.1</v>
          </cell>
          <cell r="E75">
            <v>57.157142857142858</v>
          </cell>
          <cell r="F75">
            <v>2.3815476190476192</v>
          </cell>
          <cell r="G75">
            <v>88.6</v>
          </cell>
          <cell r="H75">
            <v>12.657142857142857</v>
          </cell>
          <cell r="I75">
            <v>0.52738095238095239</v>
          </cell>
          <cell r="J75">
            <v>4.5158013544018063</v>
          </cell>
          <cell r="Q75">
            <v>3.2085561497326207</v>
          </cell>
        </row>
        <row r="76">
          <cell r="C76">
            <v>5.5714285714285712</v>
          </cell>
          <cell r="D76">
            <v>352.4</v>
          </cell>
          <cell r="E76">
            <v>50.342857142857142</v>
          </cell>
          <cell r="F76">
            <v>2.0976190476190477</v>
          </cell>
          <cell r="G76">
            <v>76.599999999999994</v>
          </cell>
          <cell r="H76">
            <v>10.942857142857141</v>
          </cell>
          <cell r="I76">
            <v>0.45595238095238089</v>
          </cell>
          <cell r="J76">
            <v>4.6005221932114893</v>
          </cell>
          <cell r="Q76">
            <v>3.1594202898550727</v>
          </cell>
        </row>
        <row r="77">
          <cell r="C77">
            <v>1.7142857142857142</v>
          </cell>
          <cell r="D77">
            <v>491.6</v>
          </cell>
          <cell r="E77">
            <v>70.228571428571428</v>
          </cell>
          <cell r="F77">
            <v>2.926190476190476</v>
          </cell>
          <cell r="G77">
            <v>109.9</v>
          </cell>
          <cell r="H77">
            <v>15.700000000000001</v>
          </cell>
          <cell r="I77">
            <v>0.65416666666666667</v>
          </cell>
          <cell r="J77">
            <v>4.4731574158325751</v>
          </cell>
          <cell r="Q77">
            <v>3.1094890510948909</v>
          </cell>
        </row>
        <row r="78">
          <cell r="C78">
            <v>5.8571428571428568</v>
          </cell>
          <cell r="D78">
            <v>394.9</v>
          </cell>
          <cell r="E78">
            <v>56.414285714285711</v>
          </cell>
          <cell r="F78">
            <v>2.350595238095238</v>
          </cell>
          <cell r="G78">
            <v>85.7</v>
          </cell>
          <cell r="H78">
            <v>12.242857142857144</v>
          </cell>
          <cell r="I78">
            <v>0.51011904761904769</v>
          </cell>
          <cell r="J78">
            <v>4.6079346557759617</v>
          </cell>
          <cell r="Q78">
            <v>3.1511627906976751</v>
          </cell>
        </row>
        <row r="79">
          <cell r="C79">
            <v>2.8571428571428572</v>
          </cell>
          <cell r="D79">
            <v>483.8</v>
          </cell>
          <cell r="E79">
            <v>69.114285714285714</v>
          </cell>
          <cell r="F79">
            <v>2.8797619047619047</v>
          </cell>
          <cell r="G79">
            <v>106.8</v>
          </cell>
          <cell r="H79">
            <v>15.257142857142856</v>
          </cell>
          <cell r="I79">
            <v>0.63571428571428568</v>
          </cell>
          <cell r="J79">
            <v>4.5299625468164795</v>
          </cell>
          <cell r="Q79">
            <v>3.1748251748251741</v>
          </cell>
        </row>
        <row r="80">
          <cell r="C80">
            <v>0.8571428571428571</v>
          </cell>
          <cell r="D80">
            <v>543.1</v>
          </cell>
          <cell r="E80">
            <v>77.585714285714289</v>
          </cell>
          <cell r="F80">
            <v>3.2327380952380955</v>
          </cell>
          <cell r="G80">
            <v>121.5</v>
          </cell>
          <cell r="H80">
            <v>17.357142857142858</v>
          </cell>
          <cell r="I80">
            <v>0.7232142857142857</v>
          </cell>
          <cell r="J80">
            <v>4.4699588477366259</v>
          </cell>
          <cell r="Q80">
            <v>3.0794701986754967</v>
          </cell>
        </row>
        <row r="81">
          <cell r="C81">
            <v>1.2857142857142858</v>
          </cell>
          <cell r="D81">
            <v>544.70000000000005</v>
          </cell>
          <cell r="E81">
            <v>77.814285714285717</v>
          </cell>
          <cell r="F81">
            <v>3.242261904761905</v>
          </cell>
          <cell r="G81">
            <v>122.6</v>
          </cell>
          <cell r="H81">
            <v>17.514285714285712</v>
          </cell>
          <cell r="I81">
            <v>0.72976190476190472</v>
          </cell>
          <cell r="J81">
            <v>4.4429037520391521</v>
          </cell>
          <cell r="Q81">
            <v>3.1142857142857143</v>
          </cell>
        </row>
        <row r="82">
          <cell r="C82">
            <v>2</v>
          </cell>
          <cell r="D82">
            <v>514.6</v>
          </cell>
          <cell r="E82">
            <v>73.51428571428572</v>
          </cell>
          <cell r="F82">
            <v>3.0630952380952383</v>
          </cell>
          <cell r="G82">
            <v>115</v>
          </cell>
          <cell r="H82">
            <v>16.428571428571427</v>
          </cell>
          <cell r="I82">
            <v>0.68452380952380942</v>
          </cell>
          <cell r="J82">
            <v>4.4747826086956533</v>
          </cell>
          <cell r="Q82">
            <v>3.1111111111111107</v>
          </cell>
        </row>
        <row r="83">
          <cell r="C83">
            <v>2.1428571428571428</v>
          </cell>
          <cell r="D83">
            <v>561.29999999999995</v>
          </cell>
          <cell r="E83">
            <v>80.185714285714283</v>
          </cell>
          <cell r="F83">
            <v>3.3410714285714285</v>
          </cell>
          <cell r="G83">
            <v>125</v>
          </cell>
          <cell r="H83">
            <v>17.857142857142858</v>
          </cell>
          <cell r="I83">
            <v>0.74404761904761907</v>
          </cell>
          <cell r="J83">
            <v>4.4904000000000002</v>
          </cell>
          <cell r="Q83">
            <v>3.1098265895953752</v>
          </cell>
        </row>
        <row r="84">
          <cell r="C84">
            <v>-0.2857142857142857</v>
          </cell>
          <cell r="D84">
            <v>558.79999999999995</v>
          </cell>
          <cell r="E84">
            <v>79.828571428571422</v>
          </cell>
          <cell r="F84">
            <v>3.3261904761904759</v>
          </cell>
          <cell r="G84">
            <v>127</v>
          </cell>
          <cell r="H84">
            <v>18.142857142857142</v>
          </cell>
          <cell r="I84">
            <v>0.75595238095238093</v>
          </cell>
          <cell r="J84">
            <v>4.3999999999999995</v>
          </cell>
          <cell r="Q84">
            <v>3.0440251572327042</v>
          </cell>
        </row>
        <row r="85">
          <cell r="C85">
            <v>1</v>
          </cell>
          <cell r="D85">
            <v>607.79999999999995</v>
          </cell>
          <cell r="E85">
            <v>86.828571428571422</v>
          </cell>
          <cell r="F85">
            <v>3.6178571428571424</v>
          </cell>
          <cell r="G85">
            <v>137.6</v>
          </cell>
          <cell r="H85">
            <v>19.657142857142855</v>
          </cell>
          <cell r="I85">
            <v>0.81904761904761891</v>
          </cell>
          <cell r="J85">
            <v>4.4171511627906979</v>
          </cell>
          <cell r="Q85">
            <v>3.1069182389937109</v>
          </cell>
        </row>
        <row r="87">
          <cell r="C87">
            <v>-20.285714285714285</v>
          </cell>
          <cell r="D87">
            <v>1085.7</v>
          </cell>
          <cell r="E87">
            <v>155.1</v>
          </cell>
          <cell r="F87">
            <v>6.4624999999999995</v>
          </cell>
          <cell r="G87">
            <v>271.7</v>
          </cell>
          <cell r="H87">
            <v>38.81428571428571</v>
          </cell>
          <cell r="I87">
            <v>1.6172619047619046</v>
          </cell>
          <cell r="J87">
            <v>3.9959514170040489</v>
          </cell>
          <cell r="Q87">
            <v>2.9606741573033708</v>
          </cell>
        </row>
        <row r="88">
          <cell r="C88">
            <v>-13.428571428571429</v>
          </cell>
          <cell r="D88">
            <v>851.8</v>
          </cell>
          <cell r="E88">
            <v>121.68571428571428</v>
          </cell>
          <cell r="F88">
            <v>5.0702380952380954</v>
          </cell>
          <cell r="G88">
            <v>200.6</v>
          </cell>
          <cell r="H88">
            <v>28.657142857142855</v>
          </cell>
          <cell r="I88">
            <v>1.194047619047619</v>
          </cell>
          <cell r="J88">
            <v>4.2462612163509474</v>
          </cell>
          <cell r="Q88">
            <v>3.0526315789473681</v>
          </cell>
        </row>
        <row r="89">
          <cell r="C89">
            <v>-15.714285714285714</v>
          </cell>
          <cell r="D89">
            <v>881.4</v>
          </cell>
          <cell r="E89">
            <v>125.91428571428571</v>
          </cell>
          <cell r="F89">
            <v>5.246428571428571</v>
          </cell>
          <cell r="G89">
            <v>211.4</v>
          </cell>
          <cell r="H89">
            <v>30.2</v>
          </cell>
          <cell r="I89">
            <v>1.2583333333333333</v>
          </cell>
          <cell r="J89">
            <v>4.169347209082308</v>
          </cell>
          <cell r="Q89">
            <v>3.058510638297872</v>
          </cell>
        </row>
      </sheetData>
      <sheetData sheetId="4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R33"/>
  <sheetViews>
    <sheetView zoomScale="85" zoomScaleNormal="85" workbookViewId="0">
      <pane ySplit="1" topLeftCell="A2" activePane="bottomLeft" state="frozen"/>
      <selection pane="bottomLeft" activeCell="E57" sqref="E57"/>
    </sheetView>
  </sheetViews>
  <sheetFormatPr defaultRowHeight="15" x14ac:dyDescent="0.25"/>
  <cols>
    <col min="2" max="2" width="10.5703125" customWidth="1"/>
    <col min="3" max="3" width="11.85546875" customWidth="1"/>
    <col min="4" max="4" width="11.42578125" customWidth="1"/>
    <col min="5" max="5" width="11.5703125" customWidth="1"/>
    <col min="6" max="6" width="15.5703125" customWidth="1"/>
    <col min="7" max="7" width="10.7109375" customWidth="1"/>
    <col min="8" max="8" width="12.42578125" customWidth="1"/>
    <col min="9" max="9" width="12" customWidth="1"/>
    <col min="12" max="13" width="9.42578125" customWidth="1"/>
    <col min="14" max="14" width="10.85546875" customWidth="1"/>
  </cols>
  <sheetData>
    <row r="1" spans="2:18" x14ac:dyDescent="0.25">
      <c r="B1" s="15" t="s">
        <v>68</v>
      </c>
      <c r="C1" s="15" t="s">
        <v>67</v>
      </c>
      <c r="D1" s="15" t="s">
        <v>24</v>
      </c>
      <c r="E1" s="15" t="s">
        <v>23</v>
      </c>
      <c r="F1" s="15" t="s">
        <v>25</v>
      </c>
      <c r="G1" s="15" t="s">
        <v>40</v>
      </c>
      <c r="H1" s="15" t="s">
        <v>26</v>
      </c>
      <c r="I1" s="15" t="s">
        <v>41</v>
      </c>
      <c r="J1" s="15" t="s">
        <v>0</v>
      </c>
      <c r="K1" s="15" t="s">
        <v>20</v>
      </c>
      <c r="L1" s="15" t="s">
        <v>1</v>
      </c>
      <c r="M1" s="15" t="s">
        <v>21</v>
      </c>
      <c r="N1" s="15" t="s">
        <v>22</v>
      </c>
      <c r="O1" s="15" t="s">
        <v>2</v>
      </c>
      <c r="P1" s="15" t="s">
        <v>3</v>
      </c>
      <c r="Q1" s="15" t="s">
        <v>4</v>
      </c>
      <c r="R1" s="15" t="s">
        <v>5</v>
      </c>
    </row>
    <row r="2" spans="2:18" x14ac:dyDescent="0.25">
      <c r="B2" s="1">
        <v>42401</v>
      </c>
      <c r="C2" t="s">
        <v>38</v>
      </c>
      <c r="D2">
        <v>1361.76</v>
      </c>
      <c r="E2" s="6">
        <f t="shared" ref="E2:E14" si="0">D2-I2-G2</f>
        <v>345.32999999999947</v>
      </c>
      <c r="F2">
        <v>1164.32</v>
      </c>
      <c r="G2">
        <f t="shared" ref="G2:G7" si="1">F2-F3</f>
        <v>102.14999999999986</v>
      </c>
      <c r="H2">
        <v>11151.84</v>
      </c>
      <c r="I2" s="6">
        <f t="shared" ref="I2:I14" si="2">H2-H3</f>
        <v>914.28000000000065</v>
      </c>
      <c r="J2">
        <v>5547</v>
      </c>
      <c r="K2">
        <f t="shared" ref="K2:K7" si="3">J2-J3</f>
        <v>414</v>
      </c>
      <c r="L2">
        <v>4817</v>
      </c>
      <c r="M2">
        <f t="shared" ref="M2:M7" si="4">L2-L3</f>
        <v>341</v>
      </c>
      <c r="N2" s="7">
        <f t="shared" ref="N2:N13" si="5">K2*60/M2</f>
        <v>72.84457478005865</v>
      </c>
      <c r="O2">
        <v>180.5</v>
      </c>
      <c r="P2">
        <f>O2-O3</f>
        <v>7</v>
      </c>
      <c r="Q2">
        <v>-11.5</v>
      </c>
      <c r="R2">
        <v>884</v>
      </c>
    </row>
    <row r="3" spans="2:18" x14ac:dyDescent="0.25">
      <c r="B3" s="1">
        <v>42370</v>
      </c>
      <c r="C3" t="s">
        <v>44</v>
      </c>
      <c r="D3">
        <v>1000.43</v>
      </c>
      <c r="E3" s="6">
        <f t="shared" si="0"/>
        <v>278.24000000000115</v>
      </c>
      <c r="F3">
        <v>1062.17</v>
      </c>
      <c r="G3">
        <f t="shared" si="1"/>
        <v>58.500000000000114</v>
      </c>
      <c r="H3">
        <v>10237.56</v>
      </c>
      <c r="I3" s="6">
        <f t="shared" si="2"/>
        <v>663.68999999999869</v>
      </c>
      <c r="J3">
        <v>5133</v>
      </c>
      <c r="K3">
        <f t="shared" si="3"/>
        <v>295</v>
      </c>
      <c r="L3">
        <v>4476</v>
      </c>
      <c r="M3">
        <f t="shared" si="4"/>
        <v>340</v>
      </c>
      <c r="N3" s="7">
        <f t="shared" si="5"/>
        <v>52.058823529411768</v>
      </c>
      <c r="O3">
        <v>173.5</v>
      </c>
      <c r="P3">
        <f>O3-O4</f>
        <v>7.5</v>
      </c>
      <c r="Q3">
        <v>1.3</v>
      </c>
      <c r="R3">
        <v>486</v>
      </c>
    </row>
    <row r="4" spans="2:18" x14ac:dyDescent="0.25">
      <c r="B4" s="1">
        <v>42339</v>
      </c>
      <c r="C4" t="s">
        <v>39</v>
      </c>
      <c r="D4">
        <v>816.94</v>
      </c>
      <c r="E4" s="6">
        <f t="shared" si="0"/>
        <v>232.4999999999992</v>
      </c>
      <c r="F4">
        <v>1003.67</v>
      </c>
      <c r="G4">
        <f t="shared" si="1"/>
        <v>38.649999999999977</v>
      </c>
      <c r="H4">
        <v>9573.8700000000008</v>
      </c>
      <c r="I4" s="6">
        <f t="shared" si="2"/>
        <v>545.79000000000087</v>
      </c>
      <c r="J4">
        <v>4838</v>
      </c>
      <c r="K4">
        <f t="shared" si="3"/>
        <v>238</v>
      </c>
      <c r="L4">
        <v>4136</v>
      </c>
      <c r="M4">
        <f t="shared" si="4"/>
        <v>292</v>
      </c>
      <c r="N4" s="7">
        <f>K4*60/M4</f>
        <v>48.904109589041099</v>
      </c>
      <c r="O4">
        <v>166</v>
      </c>
      <c r="P4">
        <f>O4-O5</f>
        <v>7</v>
      </c>
      <c r="Q4">
        <v>3.4</v>
      </c>
      <c r="R4">
        <v>408</v>
      </c>
    </row>
    <row r="5" spans="2:18" x14ac:dyDescent="0.25">
      <c r="B5" s="1">
        <v>42309</v>
      </c>
      <c r="C5" t="s">
        <v>29</v>
      </c>
      <c r="D5">
        <v>848.08</v>
      </c>
      <c r="E5" s="6">
        <f t="shared" si="0"/>
        <v>266.44999999999993</v>
      </c>
      <c r="F5">
        <v>965.02</v>
      </c>
      <c r="G5">
        <f t="shared" si="1"/>
        <v>60.460000000000036</v>
      </c>
      <c r="H5">
        <v>9028.08</v>
      </c>
      <c r="I5" s="6">
        <f t="shared" si="2"/>
        <v>521.17000000000007</v>
      </c>
      <c r="J5">
        <v>4600</v>
      </c>
      <c r="K5">
        <f t="shared" si="3"/>
        <v>222</v>
      </c>
      <c r="L5">
        <v>3844</v>
      </c>
      <c r="M5">
        <f t="shared" si="4"/>
        <v>262</v>
      </c>
      <c r="N5" s="7">
        <f t="shared" si="5"/>
        <v>50.839694656488547</v>
      </c>
      <c r="O5">
        <v>159</v>
      </c>
      <c r="P5">
        <f>O5-O6</f>
        <v>6.5</v>
      </c>
      <c r="Q5">
        <v>4.4000000000000004</v>
      </c>
      <c r="R5">
        <v>387</v>
      </c>
    </row>
    <row r="6" spans="2:18" x14ac:dyDescent="0.25">
      <c r="B6" s="1">
        <v>42278</v>
      </c>
      <c r="C6" t="s">
        <v>30</v>
      </c>
      <c r="D6">
        <v>582.5</v>
      </c>
      <c r="E6" s="6">
        <f t="shared" si="0"/>
        <v>255.90000000000055</v>
      </c>
      <c r="F6">
        <v>904.56</v>
      </c>
      <c r="G6">
        <f t="shared" si="1"/>
        <v>59.119999999999891</v>
      </c>
      <c r="H6">
        <v>8506.91</v>
      </c>
      <c r="I6" s="6">
        <f t="shared" si="2"/>
        <v>267.47999999999956</v>
      </c>
      <c r="J6">
        <v>4378</v>
      </c>
      <c r="K6">
        <f t="shared" si="3"/>
        <v>101</v>
      </c>
      <c r="L6">
        <v>3582</v>
      </c>
      <c r="M6">
        <f t="shared" si="4"/>
        <v>166</v>
      </c>
      <c r="N6" s="7">
        <f t="shared" si="5"/>
        <v>36.506024096385545</v>
      </c>
      <c r="O6">
        <v>152.5</v>
      </c>
      <c r="P6">
        <f>O6-O7</f>
        <v>11</v>
      </c>
      <c r="Q6">
        <v>11.5</v>
      </c>
      <c r="R6">
        <v>124</v>
      </c>
    </row>
    <row r="7" spans="2:18" x14ac:dyDescent="0.25">
      <c r="B7" s="1">
        <v>42248</v>
      </c>
      <c r="C7" t="s">
        <v>31</v>
      </c>
      <c r="D7">
        <v>482</v>
      </c>
      <c r="E7" s="6">
        <f t="shared" si="0"/>
        <v>263.69342857142829</v>
      </c>
      <c r="F7">
        <v>845.44</v>
      </c>
      <c r="G7">
        <f t="shared" si="1"/>
        <v>66.690000000000055</v>
      </c>
      <c r="H7">
        <v>8239.43</v>
      </c>
      <c r="I7" s="6">
        <f t="shared" si="2"/>
        <v>151.61657142857166</v>
      </c>
      <c r="J7">
        <v>4277</v>
      </c>
      <c r="K7">
        <f t="shared" si="3"/>
        <v>49</v>
      </c>
      <c r="L7">
        <v>3416</v>
      </c>
      <c r="M7">
        <f t="shared" si="4"/>
        <v>121</v>
      </c>
      <c r="N7" s="7">
        <f t="shared" si="5"/>
        <v>24.297520661157026</v>
      </c>
      <c r="O7">
        <v>141.5</v>
      </c>
      <c r="P7">
        <f t="shared" ref="P7:P14" si="6">O7-O8</f>
        <v>21</v>
      </c>
      <c r="Q7">
        <v>15.9</v>
      </c>
      <c r="R7">
        <v>0</v>
      </c>
    </row>
    <row r="8" spans="2:18" x14ac:dyDescent="0.25">
      <c r="B8" s="1">
        <v>42217</v>
      </c>
      <c r="C8" t="s">
        <v>32</v>
      </c>
      <c r="D8">
        <v>522.69000000000005</v>
      </c>
      <c r="E8" s="6">
        <f t="shared" si="0"/>
        <v>283.85657142857099</v>
      </c>
      <c r="F8">
        <v>778.75</v>
      </c>
      <c r="G8">
        <v>66.5</v>
      </c>
      <c r="H8" s="6">
        <v>8087.8134285714286</v>
      </c>
      <c r="I8" s="6">
        <v>172.3334285714291</v>
      </c>
      <c r="J8">
        <v>4228</v>
      </c>
      <c r="K8">
        <v>58</v>
      </c>
      <c r="L8">
        <v>3295</v>
      </c>
      <c r="M8">
        <v>138</v>
      </c>
      <c r="N8" s="7">
        <f t="shared" si="5"/>
        <v>25.217391304347824</v>
      </c>
      <c r="O8">
        <v>120.5</v>
      </c>
      <c r="P8">
        <v>11</v>
      </c>
      <c r="Q8">
        <v>15.1</v>
      </c>
      <c r="R8">
        <v>0</v>
      </c>
    </row>
    <row r="9" spans="2:18" x14ac:dyDescent="0.25">
      <c r="B9" s="1">
        <v>42186</v>
      </c>
      <c r="C9" t="s">
        <v>33</v>
      </c>
      <c r="D9">
        <v>499</v>
      </c>
      <c r="E9" s="6">
        <f t="shared" si="0"/>
        <v>194.62000000000046</v>
      </c>
      <c r="F9">
        <v>712.25</v>
      </c>
      <c r="G9">
        <f t="shared" ref="G9:G14" si="7">F9-F10</f>
        <v>60.899999999999977</v>
      </c>
      <c r="H9">
        <v>7915.48</v>
      </c>
      <c r="I9">
        <f t="shared" si="2"/>
        <v>243.47999999999956</v>
      </c>
      <c r="J9">
        <v>4170</v>
      </c>
      <c r="K9">
        <f>J9-J10</f>
        <v>90</v>
      </c>
      <c r="L9">
        <v>3157</v>
      </c>
      <c r="M9">
        <f>L9-L10</f>
        <v>180</v>
      </c>
      <c r="N9" s="7">
        <f t="shared" si="5"/>
        <v>30</v>
      </c>
      <c r="O9">
        <v>109.5</v>
      </c>
      <c r="P9">
        <f t="shared" si="6"/>
        <v>8.5</v>
      </c>
      <c r="Q9">
        <v>12.1</v>
      </c>
      <c r="R9">
        <v>15</v>
      </c>
    </row>
    <row r="10" spans="2:18" x14ac:dyDescent="0.25">
      <c r="B10" s="1">
        <v>42155</v>
      </c>
      <c r="C10" t="s">
        <v>34</v>
      </c>
      <c r="D10">
        <v>699.95</v>
      </c>
      <c r="E10">
        <f t="shared" si="0"/>
        <v>272.85000000000025</v>
      </c>
      <c r="F10">
        <v>651.35</v>
      </c>
      <c r="G10">
        <f t="shared" si="7"/>
        <v>64.82000000000005</v>
      </c>
      <c r="H10">
        <v>7672</v>
      </c>
      <c r="I10">
        <f t="shared" si="2"/>
        <v>362.27999999999975</v>
      </c>
      <c r="J10">
        <v>4080</v>
      </c>
      <c r="K10">
        <f>J10-J11</f>
        <v>146</v>
      </c>
      <c r="L10">
        <v>2977</v>
      </c>
      <c r="M10">
        <f>L10-L11</f>
        <v>192</v>
      </c>
      <c r="N10" s="7">
        <f t="shared" si="5"/>
        <v>45.625</v>
      </c>
      <c r="O10">
        <v>101</v>
      </c>
      <c r="P10">
        <f t="shared" si="6"/>
        <v>8</v>
      </c>
      <c r="Q10">
        <v>8.9</v>
      </c>
      <c r="R10">
        <v>179</v>
      </c>
    </row>
    <row r="11" spans="2:18" x14ac:dyDescent="0.25">
      <c r="B11" s="1">
        <v>42124</v>
      </c>
      <c r="C11" t="s">
        <v>35</v>
      </c>
      <c r="D11">
        <v>914.57</v>
      </c>
      <c r="E11">
        <f t="shared" si="0"/>
        <v>298.34999999999968</v>
      </c>
      <c r="F11">
        <v>586.53</v>
      </c>
      <c r="G11">
        <f t="shared" si="7"/>
        <v>40.409999999999968</v>
      </c>
      <c r="H11">
        <v>7309.72</v>
      </c>
      <c r="I11">
        <f t="shared" si="2"/>
        <v>575.8100000000004</v>
      </c>
      <c r="J11">
        <v>3934</v>
      </c>
      <c r="K11">
        <f>J11-J12</f>
        <v>245</v>
      </c>
      <c r="L11">
        <v>2785</v>
      </c>
      <c r="M11">
        <f>L11-L12</f>
        <v>178</v>
      </c>
      <c r="N11" s="7">
        <f t="shared" si="5"/>
        <v>82.584269662921344</v>
      </c>
      <c r="O11">
        <v>93</v>
      </c>
      <c r="P11">
        <f t="shared" si="6"/>
        <v>10</v>
      </c>
      <c r="Q11">
        <v>4.3</v>
      </c>
      <c r="R11">
        <v>380</v>
      </c>
    </row>
    <row r="12" spans="2:18" x14ac:dyDescent="0.25">
      <c r="B12" s="1">
        <v>42094</v>
      </c>
      <c r="C12" t="s">
        <v>36</v>
      </c>
      <c r="D12">
        <v>974.55</v>
      </c>
      <c r="E12">
        <f t="shared" si="0"/>
        <v>287.17999999999995</v>
      </c>
      <c r="F12">
        <v>546.12</v>
      </c>
      <c r="G12">
        <f t="shared" si="7"/>
        <v>46.120000000000005</v>
      </c>
      <c r="H12">
        <v>6733.91</v>
      </c>
      <c r="I12">
        <f t="shared" si="2"/>
        <v>641.25</v>
      </c>
      <c r="J12">
        <v>3689</v>
      </c>
      <c r="K12">
        <f>J12-J13</f>
        <v>282</v>
      </c>
      <c r="L12">
        <v>2607</v>
      </c>
      <c r="M12">
        <f>L12-L13</f>
        <v>194</v>
      </c>
      <c r="N12" s="7">
        <f t="shared" si="5"/>
        <v>87.216494845360828</v>
      </c>
      <c r="O12">
        <v>83</v>
      </c>
      <c r="P12">
        <f t="shared" si="6"/>
        <v>7.5</v>
      </c>
      <c r="Q12">
        <v>0.8</v>
      </c>
      <c r="R12">
        <v>501</v>
      </c>
    </row>
    <row r="13" spans="2:18" x14ac:dyDescent="0.25">
      <c r="B13" s="1">
        <v>42063</v>
      </c>
      <c r="C13" t="s">
        <v>37</v>
      </c>
      <c r="D13">
        <v>960.12</v>
      </c>
      <c r="E13">
        <f t="shared" si="0"/>
        <v>263.6900000000004</v>
      </c>
      <c r="F13">
        <v>500</v>
      </c>
      <c r="G13">
        <f t="shared" si="7"/>
        <v>41.240000000000009</v>
      </c>
      <c r="H13">
        <v>6092.66</v>
      </c>
      <c r="I13">
        <f t="shared" si="2"/>
        <v>655.1899999999996</v>
      </c>
      <c r="J13">
        <v>3407</v>
      </c>
      <c r="K13">
        <f>J13-J14</f>
        <v>287</v>
      </c>
      <c r="L13">
        <v>2413</v>
      </c>
      <c r="M13">
        <f>L13-L14</f>
        <v>188</v>
      </c>
      <c r="N13" s="7">
        <f t="shared" si="5"/>
        <v>91.59574468085107</v>
      </c>
      <c r="O13">
        <v>75.5</v>
      </c>
      <c r="P13">
        <f t="shared" si="6"/>
        <v>6.5</v>
      </c>
      <c r="Q13">
        <v>-1.1000000000000001</v>
      </c>
      <c r="R13">
        <v>507</v>
      </c>
    </row>
    <row r="14" spans="2:18" x14ac:dyDescent="0.25">
      <c r="B14" s="1">
        <v>42035</v>
      </c>
      <c r="C14" t="s">
        <v>38</v>
      </c>
      <c r="D14">
        <v>1174</v>
      </c>
      <c r="E14">
        <f t="shared" si="0"/>
        <v>318.47000000000008</v>
      </c>
      <c r="F14">
        <v>458.76</v>
      </c>
      <c r="G14">
        <f t="shared" si="7"/>
        <v>59.199999999999989</v>
      </c>
      <c r="H14">
        <v>5437.47</v>
      </c>
      <c r="I14">
        <f t="shared" si="2"/>
        <v>796.32999999999993</v>
      </c>
      <c r="J14">
        <v>3120</v>
      </c>
      <c r="L14">
        <v>2225</v>
      </c>
      <c r="O14">
        <v>69</v>
      </c>
      <c r="P14">
        <f t="shared" si="6"/>
        <v>7.5</v>
      </c>
      <c r="Q14">
        <v>-3.4</v>
      </c>
      <c r="R14">
        <v>632</v>
      </c>
    </row>
    <row r="15" spans="2:18" x14ac:dyDescent="0.25">
      <c r="B15" s="1">
        <v>42004</v>
      </c>
      <c r="D15">
        <v>1169</v>
      </c>
      <c r="E15" s="6"/>
      <c r="F15">
        <v>399.56</v>
      </c>
      <c r="H15">
        <v>4641.1400000000003</v>
      </c>
      <c r="O15">
        <v>61.5</v>
      </c>
      <c r="Q15">
        <v>-2</v>
      </c>
      <c r="R15">
        <v>588</v>
      </c>
    </row>
    <row r="16" spans="2:18" x14ac:dyDescent="0.25">
      <c r="B16" s="1">
        <v>41973</v>
      </c>
      <c r="D16">
        <v>1009</v>
      </c>
      <c r="I16" s="6"/>
      <c r="Q16">
        <v>1.5</v>
      </c>
      <c r="R16">
        <v>466</v>
      </c>
    </row>
    <row r="17" spans="2:18" x14ac:dyDescent="0.25">
      <c r="B17" s="1">
        <v>41943</v>
      </c>
      <c r="D17">
        <v>978</v>
      </c>
      <c r="Q17">
        <v>5.2</v>
      </c>
      <c r="R17">
        <v>367</v>
      </c>
    </row>
    <row r="18" spans="2:18" x14ac:dyDescent="0.25">
      <c r="B18" s="1">
        <v>41912</v>
      </c>
      <c r="D18">
        <v>753</v>
      </c>
      <c r="H18" s="6"/>
      <c r="Q18">
        <v>10.9</v>
      </c>
      <c r="R18">
        <v>156</v>
      </c>
    </row>
    <row r="19" spans="2:18" x14ac:dyDescent="0.25">
      <c r="B19" s="1">
        <v>41882</v>
      </c>
      <c r="D19">
        <v>563</v>
      </c>
      <c r="Q19">
        <v>16.2</v>
      </c>
      <c r="R19">
        <v>25</v>
      </c>
    </row>
    <row r="20" spans="2:18" x14ac:dyDescent="0.25">
      <c r="B20" s="1">
        <v>41851</v>
      </c>
      <c r="D20">
        <v>536</v>
      </c>
      <c r="Q20">
        <v>19.600000000000001</v>
      </c>
      <c r="R20">
        <v>6</v>
      </c>
    </row>
    <row r="21" spans="2:18" x14ac:dyDescent="0.25">
      <c r="B21" s="8">
        <v>41820</v>
      </c>
      <c r="D21">
        <v>378</v>
      </c>
      <c r="Q21">
        <v>12.6</v>
      </c>
      <c r="R21">
        <v>52</v>
      </c>
    </row>
    <row r="22" spans="2:18" x14ac:dyDescent="0.25">
      <c r="B22" s="1">
        <v>41790</v>
      </c>
      <c r="D22">
        <v>316</v>
      </c>
      <c r="Q22">
        <v>10.1</v>
      </c>
      <c r="R22">
        <v>212</v>
      </c>
    </row>
    <row r="23" spans="2:18" x14ac:dyDescent="0.25">
      <c r="B23" s="1">
        <v>41759</v>
      </c>
      <c r="D23">
        <v>434</v>
      </c>
      <c r="Q23">
        <v>4.5999999999999996</v>
      </c>
      <c r="R23">
        <v>368</v>
      </c>
    </row>
    <row r="24" spans="2:18" x14ac:dyDescent="0.25">
      <c r="B24" s="1">
        <v>41729</v>
      </c>
      <c r="D24">
        <v>515</v>
      </c>
      <c r="Q24">
        <v>1</v>
      </c>
      <c r="R24">
        <v>495</v>
      </c>
    </row>
    <row r="25" spans="2:18" x14ac:dyDescent="0.25">
      <c r="B25" s="1">
        <v>41698</v>
      </c>
      <c r="D25">
        <v>977</v>
      </c>
      <c r="Q25">
        <v>-0.5</v>
      </c>
      <c r="R25">
        <v>489</v>
      </c>
    </row>
    <row r="26" spans="2:18" x14ac:dyDescent="0.25">
      <c r="B26" s="1">
        <v>41670</v>
      </c>
      <c r="D26">
        <v>1361</v>
      </c>
      <c r="Q26">
        <v>-9.5</v>
      </c>
      <c r="R26">
        <v>822</v>
      </c>
    </row>
    <row r="28" spans="2:18" x14ac:dyDescent="0.25">
      <c r="B28" t="s">
        <v>27</v>
      </c>
      <c r="D28">
        <f>SUM(D9:D20)</f>
        <v>10230.189999999999</v>
      </c>
      <c r="G28">
        <f>F9</f>
        <v>712.25</v>
      </c>
    </row>
    <row r="29" spans="2:18" x14ac:dyDescent="0.25">
      <c r="B29" s="9">
        <v>2015</v>
      </c>
      <c r="D29">
        <f>SUM(D3:D14)</f>
        <v>9474.83</v>
      </c>
      <c r="E29">
        <f>SUM(E3:E14)</f>
        <v>3215.8000000000015</v>
      </c>
      <c r="G29">
        <f>SUM(G3:G14)</f>
        <v>662.61000000000013</v>
      </c>
      <c r="I29">
        <f>SUM(I3:I14)</f>
        <v>5596.4199999999992</v>
      </c>
      <c r="K29">
        <f>SUM(K3:K14)</f>
        <v>2013</v>
      </c>
      <c r="L29" t="s">
        <v>19</v>
      </c>
      <c r="M29">
        <f>SUM(M3:M14)</f>
        <v>2251</v>
      </c>
      <c r="N29" s="7">
        <f>AVERAGE(N3:N14)</f>
        <v>52.258643002360458</v>
      </c>
      <c r="P29">
        <f>SUM(P3:P14)</f>
        <v>112</v>
      </c>
      <c r="R29">
        <f>SUM(R3:R14)</f>
        <v>3619</v>
      </c>
    </row>
    <row r="30" spans="2:18" x14ac:dyDescent="0.25">
      <c r="C30" t="s">
        <v>17</v>
      </c>
    </row>
    <row r="31" spans="2:18" ht="15.75" thickBot="1" x14ac:dyDescent="0.3">
      <c r="C31" t="s">
        <v>7</v>
      </c>
      <c r="D31" t="s">
        <v>8</v>
      </c>
      <c r="E31" t="s">
        <v>9</v>
      </c>
      <c r="F31" t="s">
        <v>42</v>
      </c>
      <c r="G31" t="s">
        <v>10</v>
      </c>
      <c r="H31" t="s">
        <v>43</v>
      </c>
      <c r="I31" t="s">
        <v>11</v>
      </c>
      <c r="J31" t="s">
        <v>12</v>
      </c>
      <c r="K31" t="s">
        <v>13</v>
      </c>
      <c r="L31" t="s">
        <v>14</v>
      </c>
      <c r="M31" t="s">
        <v>15</v>
      </c>
      <c r="N31" t="s">
        <v>16</v>
      </c>
      <c r="O31" t="s">
        <v>28</v>
      </c>
    </row>
    <row r="32" spans="2:18" ht="15.75" thickBot="1" x14ac:dyDescent="0.3">
      <c r="B32" s="2" t="s">
        <v>6</v>
      </c>
      <c r="C32" s="3">
        <v>724</v>
      </c>
      <c r="D32" s="3">
        <v>675</v>
      </c>
      <c r="E32" s="3">
        <v>612</v>
      </c>
      <c r="F32">
        <v>400</v>
      </c>
      <c r="G32" s="3">
        <v>176</v>
      </c>
      <c r="H32" s="3">
        <v>28</v>
      </c>
      <c r="I32" s="3">
        <v>5</v>
      </c>
      <c r="J32" s="3">
        <v>34</v>
      </c>
      <c r="K32" s="3">
        <v>192</v>
      </c>
      <c r="L32" s="3">
        <v>382</v>
      </c>
      <c r="M32" s="3">
        <v>529</v>
      </c>
      <c r="N32" s="4">
        <v>667</v>
      </c>
      <c r="O32">
        <v>4424</v>
      </c>
    </row>
    <row r="33" spans="2:18" x14ac:dyDescent="0.25">
      <c r="B33" t="s">
        <v>18</v>
      </c>
      <c r="C33" s="5">
        <f>C32/$O$32*100</f>
        <v>16.365280289330922</v>
      </c>
      <c r="D33" s="5">
        <f t="shared" ref="D33:N33" si="8">D32/$O$32*100</f>
        <v>15.25768535262206</v>
      </c>
      <c r="E33" s="5">
        <f t="shared" si="8"/>
        <v>13.83363471971067</v>
      </c>
      <c r="F33" s="5">
        <f t="shared" si="8"/>
        <v>9.0415913200723335</v>
      </c>
      <c r="G33" s="5">
        <f t="shared" si="8"/>
        <v>3.9783001808318263</v>
      </c>
      <c r="H33" s="5">
        <f t="shared" si="8"/>
        <v>0.63291139240506333</v>
      </c>
      <c r="I33" s="5">
        <f t="shared" si="8"/>
        <v>0.11301989150090416</v>
      </c>
      <c r="J33" s="5">
        <f t="shared" si="8"/>
        <v>0.76853526220614821</v>
      </c>
      <c r="K33" s="5">
        <f t="shared" si="8"/>
        <v>4.3399638336347195</v>
      </c>
      <c r="L33" s="5">
        <f t="shared" si="8"/>
        <v>8.6347197106690778</v>
      </c>
      <c r="M33" s="5">
        <f t="shared" si="8"/>
        <v>11.957504520795661</v>
      </c>
      <c r="N33" s="5">
        <f t="shared" si="8"/>
        <v>15.076853526220615</v>
      </c>
      <c r="R33" s="5"/>
    </row>
  </sheetData>
  <pageMargins left="0.7" right="0.7" top="0.75" bottom="0.75" header="0.3" footer="0.3"/>
  <pageSetup paperSize="9" orientation="portrait" horizontalDpi="0" verticalDpi="0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U160"/>
  <sheetViews>
    <sheetView tabSelected="1" zoomScaleNormal="100" workbookViewId="0">
      <pane ySplit="1" topLeftCell="A164" activePane="bottomLeft" state="frozen"/>
      <selection pane="bottomLeft" activeCell="E9" sqref="E9"/>
    </sheetView>
  </sheetViews>
  <sheetFormatPr defaultRowHeight="15" x14ac:dyDescent="0.25"/>
  <cols>
    <col min="3" max="3" width="14.42578125" customWidth="1"/>
    <col min="4" max="4" width="14" customWidth="1"/>
    <col min="5" max="5" width="12.28515625" customWidth="1"/>
    <col min="6" max="6" width="16.7109375" bestFit="1" customWidth="1"/>
    <col min="7" max="7" width="10.42578125" customWidth="1"/>
    <col min="8" max="8" width="15.7109375" bestFit="1" customWidth="1"/>
    <col min="9" max="9" width="13.42578125" customWidth="1"/>
  </cols>
  <sheetData>
    <row r="1" spans="1:13" x14ac:dyDescent="0.25">
      <c r="A1" s="15" t="s">
        <v>47</v>
      </c>
      <c r="B1" s="15" t="s">
        <v>69</v>
      </c>
      <c r="C1" s="15" t="s">
        <v>61</v>
      </c>
      <c r="D1" s="15" t="s">
        <v>62</v>
      </c>
      <c r="E1" s="15" t="s">
        <v>65</v>
      </c>
      <c r="F1" s="15" t="s">
        <v>64</v>
      </c>
      <c r="G1" s="15" t="s">
        <v>63</v>
      </c>
      <c r="H1" s="15" t="s">
        <v>60</v>
      </c>
      <c r="I1" s="15" t="s">
        <v>66</v>
      </c>
    </row>
    <row r="2" spans="1:13" x14ac:dyDescent="0.25">
      <c r="B2">
        <v>2015</v>
      </c>
      <c r="C2" s="21">
        <f>SUM(C56:C108)-32-22-17-32-32-30</f>
        <v>4540.2000000000007</v>
      </c>
      <c r="D2" s="21">
        <f>SUM(D56:D108)-130-115-75-125-125-120</f>
        <v>19880.05</v>
      </c>
      <c r="E2" s="21">
        <f>D2/C2</f>
        <v>4.3786727456940211</v>
      </c>
      <c r="F2" s="21">
        <f>D2+H2-G2-C2</f>
        <v>17232.849999999999</v>
      </c>
      <c r="G2" s="21">
        <f>SUM(G56:G108)-7-7</f>
        <v>869.69999999999982</v>
      </c>
      <c r="H2" s="21">
        <f>SUM(H56:H108)-21-21</f>
        <v>2762.7</v>
      </c>
      <c r="I2" s="21">
        <f>H2/G2</f>
        <v>3.1766126250431186</v>
      </c>
      <c r="K2" t="s">
        <v>70</v>
      </c>
      <c r="M2" s="5">
        <f>C2+G2</f>
        <v>5409.9000000000005</v>
      </c>
    </row>
    <row r="3" spans="1:13" x14ac:dyDescent="0.25">
      <c r="C3" s="15"/>
      <c r="D3" s="15"/>
      <c r="E3" s="15"/>
      <c r="F3" s="15"/>
      <c r="G3" s="15"/>
      <c r="H3" s="15"/>
      <c r="I3" s="15"/>
    </row>
    <row r="4" spans="1:13" x14ac:dyDescent="0.25">
      <c r="A4">
        <v>1</v>
      </c>
    </row>
    <row r="5" spans="1:13" x14ac:dyDescent="0.25">
      <c r="A5">
        <v>2</v>
      </c>
    </row>
    <row r="6" spans="1:13" x14ac:dyDescent="0.25">
      <c r="A6">
        <v>3</v>
      </c>
    </row>
    <row r="7" spans="1:13" x14ac:dyDescent="0.25">
      <c r="A7">
        <v>4</v>
      </c>
    </row>
    <row r="8" spans="1:13" x14ac:dyDescent="0.25">
      <c r="A8">
        <v>5</v>
      </c>
    </row>
    <row r="9" spans="1:13" x14ac:dyDescent="0.25">
      <c r="A9">
        <v>6</v>
      </c>
    </row>
    <row r="10" spans="1:13" x14ac:dyDescent="0.25">
      <c r="A10">
        <v>7</v>
      </c>
    </row>
    <row r="11" spans="1:13" x14ac:dyDescent="0.25">
      <c r="A11">
        <v>8</v>
      </c>
    </row>
    <row r="12" spans="1:13" x14ac:dyDescent="0.25">
      <c r="A12">
        <v>9</v>
      </c>
    </row>
    <row r="13" spans="1:13" x14ac:dyDescent="0.25">
      <c r="A13">
        <v>10</v>
      </c>
    </row>
    <row r="14" spans="1:13" x14ac:dyDescent="0.25">
      <c r="A14">
        <v>11</v>
      </c>
    </row>
    <row r="15" spans="1:13" x14ac:dyDescent="0.25">
      <c r="A15">
        <v>12</v>
      </c>
    </row>
    <row r="16" spans="1:13" x14ac:dyDescent="0.25">
      <c r="A16">
        <v>13</v>
      </c>
    </row>
    <row r="17" spans="1:9" x14ac:dyDescent="0.25">
      <c r="A17">
        <v>14</v>
      </c>
    </row>
    <row r="18" spans="1:9" x14ac:dyDescent="0.25">
      <c r="A18">
        <v>15</v>
      </c>
    </row>
    <row r="19" spans="1:9" x14ac:dyDescent="0.25">
      <c r="A19">
        <v>16</v>
      </c>
    </row>
    <row r="20" spans="1:9" x14ac:dyDescent="0.25">
      <c r="A20">
        <v>17</v>
      </c>
    </row>
    <row r="21" spans="1:9" x14ac:dyDescent="0.25">
      <c r="A21">
        <v>18</v>
      </c>
    </row>
    <row r="22" spans="1:9" x14ac:dyDescent="0.25">
      <c r="A22">
        <v>19</v>
      </c>
    </row>
    <row r="23" spans="1:9" x14ac:dyDescent="0.25">
      <c r="A23">
        <v>20</v>
      </c>
    </row>
    <row r="24" spans="1:9" x14ac:dyDescent="0.25">
      <c r="A24">
        <v>21</v>
      </c>
    </row>
    <row r="25" spans="1:9" x14ac:dyDescent="0.25">
      <c r="A25">
        <v>22</v>
      </c>
    </row>
    <row r="26" spans="1:9" x14ac:dyDescent="0.25">
      <c r="A26">
        <v>23</v>
      </c>
    </row>
    <row r="27" spans="1:9" x14ac:dyDescent="0.25">
      <c r="A27">
        <v>24</v>
      </c>
    </row>
    <row r="28" spans="1:9" x14ac:dyDescent="0.25">
      <c r="A28">
        <v>25</v>
      </c>
    </row>
    <row r="29" spans="1:9" x14ac:dyDescent="0.25">
      <c r="A29">
        <v>26</v>
      </c>
    </row>
    <row r="30" spans="1:9" x14ac:dyDescent="0.25">
      <c r="A30">
        <v>27</v>
      </c>
      <c r="B30">
        <v>2014</v>
      </c>
      <c r="C30">
        <v>40.4</v>
      </c>
      <c r="D30">
        <v>181</v>
      </c>
      <c r="E30" s="6">
        <f t="shared" ref="E30:E61" si="0">D30/C30</f>
        <v>4.4801980198019802</v>
      </c>
      <c r="F30">
        <f t="shared" ref="F30:F61" si="1">D30-C30+H30-G30</f>
        <v>167.79999999999998</v>
      </c>
      <c r="G30">
        <v>12.1</v>
      </c>
      <c r="H30">
        <v>39.299999999999997</v>
      </c>
      <c r="I30" s="6">
        <f t="shared" ref="I30:I35" si="2">H30/G30</f>
        <v>3.2479338842975207</v>
      </c>
    </row>
    <row r="31" spans="1:9" x14ac:dyDescent="0.25">
      <c r="A31">
        <v>28</v>
      </c>
      <c r="C31">
        <v>0</v>
      </c>
      <c r="D31">
        <v>0</v>
      </c>
      <c r="E31" s="6" t="e">
        <f t="shared" si="0"/>
        <v>#DIV/0!</v>
      </c>
      <c r="F31">
        <f t="shared" si="1"/>
        <v>44.899999999999991</v>
      </c>
      <c r="G31">
        <v>20.2</v>
      </c>
      <c r="H31">
        <v>65.099999999999994</v>
      </c>
      <c r="I31" s="6">
        <f t="shared" si="2"/>
        <v>3.2227722772277225</v>
      </c>
    </row>
    <row r="32" spans="1:9" x14ac:dyDescent="0.25">
      <c r="A32">
        <v>29</v>
      </c>
      <c r="C32">
        <v>0</v>
      </c>
      <c r="D32">
        <v>0</v>
      </c>
      <c r="E32" s="6" t="e">
        <f t="shared" si="0"/>
        <v>#DIV/0!</v>
      </c>
      <c r="F32">
        <f t="shared" si="1"/>
        <v>39.700000000000003</v>
      </c>
      <c r="G32">
        <v>18.2</v>
      </c>
      <c r="H32">
        <v>57.9</v>
      </c>
      <c r="I32" s="6">
        <f t="shared" si="2"/>
        <v>3.1813186813186816</v>
      </c>
    </row>
    <row r="33" spans="1:16" x14ac:dyDescent="0.25">
      <c r="A33">
        <v>30</v>
      </c>
      <c r="C33">
        <v>0</v>
      </c>
      <c r="D33">
        <v>0</v>
      </c>
      <c r="E33" s="6" t="e">
        <f t="shared" si="0"/>
        <v>#DIV/0!</v>
      </c>
      <c r="F33">
        <f t="shared" si="1"/>
        <v>31.300000000000004</v>
      </c>
      <c r="G33">
        <v>13.9</v>
      </c>
      <c r="H33">
        <v>45.2</v>
      </c>
      <c r="I33" s="6">
        <f t="shared" si="2"/>
        <v>3.2517985611510793</v>
      </c>
    </row>
    <row r="34" spans="1:16" x14ac:dyDescent="0.25">
      <c r="A34">
        <v>31</v>
      </c>
      <c r="C34">
        <v>0</v>
      </c>
      <c r="D34">
        <v>0</v>
      </c>
      <c r="E34" s="6" t="e">
        <f t="shared" si="0"/>
        <v>#DIV/0!</v>
      </c>
      <c r="F34">
        <f t="shared" si="1"/>
        <v>31.8</v>
      </c>
      <c r="G34">
        <v>14.2</v>
      </c>
      <c r="H34">
        <v>46</v>
      </c>
      <c r="I34" s="6">
        <f t="shared" si="2"/>
        <v>3.23943661971831</v>
      </c>
      <c r="O34" s="5"/>
      <c r="P34" s="5"/>
    </row>
    <row r="35" spans="1:16" x14ac:dyDescent="0.25">
      <c r="A35">
        <v>32</v>
      </c>
      <c r="C35">
        <v>0</v>
      </c>
      <c r="D35">
        <v>0</v>
      </c>
      <c r="E35" s="6" t="e">
        <f t="shared" si="0"/>
        <v>#DIV/0!</v>
      </c>
      <c r="F35">
        <f t="shared" si="1"/>
        <v>25.799999999999997</v>
      </c>
      <c r="G35">
        <v>11.5</v>
      </c>
      <c r="H35">
        <v>37.299999999999997</v>
      </c>
      <c r="I35" s="6">
        <f t="shared" si="2"/>
        <v>3.2434782608695651</v>
      </c>
    </row>
    <row r="36" spans="1:16" x14ac:dyDescent="0.25">
      <c r="A36">
        <v>33</v>
      </c>
      <c r="C36">
        <v>16.2</v>
      </c>
      <c r="D36">
        <v>74.7</v>
      </c>
      <c r="E36" s="6">
        <f t="shared" si="0"/>
        <v>4.6111111111111116</v>
      </c>
      <c r="F36">
        <f t="shared" si="1"/>
        <v>85.2</v>
      </c>
      <c r="G36">
        <v>12.3</v>
      </c>
      <c r="H36">
        <v>39</v>
      </c>
      <c r="I36" s="6">
        <f>H36/G36</f>
        <v>3.1707317073170729</v>
      </c>
      <c r="J36" s="6"/>
    </row>
    <row r="37" spans="1:16" x14ac:dyDescent="0.25">
      <c r="A37">
        <v>34</v>
      </c>
      <c r="C37">
        <v>33.200000000000003</v>
      </c>
      <c r="D37">
        <v>151.19999999999999</v>
      </c>
      <c r="E37" s="6">
        <f t="shared" si="0"/>
        <v>4.5542168674698784</v>
      </c>
      <c r="F37">
        <f t="shared" si="1"/>
        <v>143.6</v>
      </c>
      <c r="G37">
        <v>12.1</v>
      </c>
      <c r="H37">
        <v>37.700000000000003</v>
      </c>
      <c r="I37" s="6">
        <f t="shared" ref="I37:I108" si="3">H37/G37</f>
        <v>3.1157024793388435</v>
      </c>
      <c r="J37" s="6"/>
    </row>
    <row r="38" spans="1:16" x14ac:dyDescent="0.25">
      <c r="A38">
        <v>35</v>
      </c>
      <c r="C38">
        <v>44</v>
      </c>
      <c r="D38">
        <v>197</v>
      </c>
      <c r="E38" s="6">
        <f t="shared" si="0"/>
        <v>4.4772727272727275</v>
      </c>
      <c r="F38">
        <f t="shared" si="1"/>
        <v>187.2</v>
      </c>
      <c r="G38">
        <v>15.9</v>
      </c>
      <c r="H38">
        <v>50.1</v>
      </c>
      <c r="I38" s="6">
        <f t="shared" si="3"/>
        <v>3.1509433962264151</v>
      </c>
      <c r="J38" s="6"/>
    </row>
    <row r="39" spans="1:16" x14ac:dyDescent="0.25">
      <c r="A39">
        <v>36</v>
      </c>
      <c r="C39">
        <v>35.200000000000003</v>
      </c>
      <c r="D39">
        <v>157.9</v>
      </c>
      <c r="E39" s="6">
        <f t="shared" si="0"/>
        <v>4.4857954545454541</v>
      </c>
      <c r="F39">
        <f t="shared" si="1"/>
        <v>154.6</v>
      </c>
      <c r="G39">
        <v>15.3</v>
      </c>
      <c r="H39">
        <v>47.2</v>
      </c>
      <c r="I39" s="6">
        <f t="shared" si="3"/>
        <v>3.0849673202614381</v>
      </c>
      <c r="J39" s="6"/>
    </row>
    <row r="40" spans="1:16" x14ac:dyDescent="0.25">
      <c r="A40">
        <v>37</v>
      </c>
      <c r="C40">
        <v>35.700000000000003</v>
      </c>
      <c r="D40">
        <v>166.9</v>
      </c>
      <c r="E40" s="6">
        <f t="shared" si="0"/>
        <v>4.6750700280112039</v>
      </c>
      <c r="F40">
        <f t="shared" si="1"/>
        <v>165.2</v>
      </c>
      <c r="G40">
        <v>16.5</v>
      </c>
      <c r="H40">
        <v>50.5</v>
      </c>
      <c r="I40" s="6">
        <f t="shared" si="3"/>
        <v>3.0606060606060606</v>
      </c>
      <c r="J40" s="6"/>
    </row>
    <row r="41" spans="1:16" x14ac:dyDescent="0.25">
      <c r="A41">
        <v>38</v>
      </c>
      <c r="C41">
        <v>50</v>
      </c>
      <c r="D41">
        <v>221.8</v>
      </c>
      <c r="E41" s="6">
        <f t="shared" si="0"/>
        <v>4.4359999999999999</v>
      </c>
      <c r="F41">
        <f t="shared" si="1"/>
        <v>199.9</v>
      </c>
      <c r="G41">
        <v>13.4</v>
      </c>
      <c r="H41">
        <v>41.5</v>
      </c>
      <c r="I41" s="6">
        <f t="shared" si="3"/>
        <v>3.0970149253731343</v>
      </c>
      <c r="J41" s="6"/>
    </row>
    <row r="42" spans="1:16" x14ac:dyDescent="0.25">
      <c r="A42">
        <v>39</v>
      </c>
      <c r="C42">
        <v>79.7</v>
      </c>
      <c r="D42">
        <v>354.1</v>
      </c>
      <c r="E42" s="6">
        <f t="shared" si="0"/>
        <v>4.4429109159347551</v>
      </c>
      <c r="F42">
        <f t="shared" si="1"/>
        <v>305.00000000000006</v>
      </c>
      <c r="G42">
        <v>14.9</v>
      </c>
      <c r="H42">
        <v>45.5</v>
      </c>
      <c r="I42" s="6">
        <f t="shared" si="3"/>
        <v>3.0536912751677852</v>
      </c>
      <c r="J42" s="6"/>
    </row>
    <row r="43" spans="1:16" x14ac:dyDescent="0.25">
      <c r="A43">
        <v>40</v>
      </c>
      <c r="C43">
        <v>70.900000000000006</v>
      </c>
      <c r="D43">
        <v>311.7</v>
      </c>
      <c r="E43" s="6">
        <f t="shared" si="0"/>
        <v>4.3963328631875873</v>
      </c>
      <c r="F43">
        <f t="shared" si="1"/>
        <v>279.49999999999994</v>
      </c>
      <c r="G43">
        <v>18.3</v>
      </c>
      <c r="H43">
        <v>57</v>
      </c>
      <c r="I43" s="6">
        <f t="shared" si="3"/>
        <v>3.1147540983606556</v>
      </c>
      <c r="J43" s="6"/>
    </row>
    <row r="44" spans="1:16" x14ac:dyDescent="0.25">
      <c r="A44">
        <v>41</v>
      </c>
      <c r="C44">
        <v>78.2</v>
      </c>
      <c r="D44">
        <v>345.2</v>
      </c>
      <c r="E44" s="6">
        <f t="shared" si="0"/>
        <v>4.414322250639386</v>
      </c>
      <c r="F44">
        <f t="shared" si="1"/>
        <v>294.5</v>
      </c>
      <c r="G44">
        <v>13.3</v>
      </c>
      <c r="H44">
        <v>40.799999999999997</v>
      </c>
      <c r="I44" s="6">
        <f t="shared" si="3"/>
        <v>3.0676691729323307</v>
      </c>
      <c r="J44" s="6"/>
    </row>
    <row r="45" spans="1:16" x14ac:dyDescent="0.25">
      <c r="A45">
        <v>42</v>
      </c>
      <c r="C45">
        <v>115.6</v>
      </c>
      <c r="D45">
        <v>501.2</v>
      </c>
      <c r="E45" s="6">
        <f t="shared" si="0"/>
        <v>4.335640138408305</v>
      </c>
      <c r="F45">
        <f t="shared" si="1"/>
        <v>418.70000000000005</v>
      </c>
      <c r="G45">
        <v>16.2</v>
      </c>
      <c r="H45">
        <v>49.3</v>
      </c>
      <c r="I45" s="6">
        <f t="shared" si="3"/>
        <v>3.0432098765432096</v>
      </c>
      <c r="J45" s="6"/>
    </row>
    <row r="46" spans="1:16" x14ac:dyDescent="0.25">
      <c r="A46">
        <v>43</v>
      </c>
      <c r="C46">
        <v>129.19999999999999</v>
      </c>
      <c r="D46">
        <v>556.1</v>
      </c>
      <c r="E46" s="6">
        <f t="shared" si="0"/>
        <v>4.3041795665634677</v>
      </c>
      <c r="F46">
        <f t="shared" si="1"/>
        <v>464.90000000000003</v>
      </c>
      <c r="G46">
        <v>19.100000000000001</v>
      </c>
      <c r="H46">
        <v>57.1</v>
      </c>
      <c r="I46" s="6">
        <f t="shared" si="3"/>
        <v>2.989528795811518</v>
      </c>
      <c r="J46" s="6"/>
    </row>
    <row r="47" spans="1:16" x14ac:dyDescent="0.25">
      <c r="A47">
        <v>44</v>
      </c>
      <c r="C47">
        <v>98.5</v>
      </c>
      <c r="D47">
        <v>428.2</v>
      </c>
      <c r="E47" s="6">
        <f t="shared" si="0"/>
        <v>4.3472081218274115</v>
      </c>
      <c r="F47">
        <f t="shared" si="1"/>
        <v>363.7</v>
      </c>
      <c r="G47">
        <v>16.3</v>
      </c>
      <c r="H47">
        <v>50.3</v>
      </c>
      <c r="I47" s="6">
        <f t="shared" si="3"/>
        <v>3.0858895705521467</v>
      </c>
      <c r="J47" s="6"/>
    </row>
    <row r="48" spans="1:16" x14ac:dyDescent="0.25">
      <c r="A48">
        <v>45</v>
      </c>
      <c r="C48">
        <v>127.8</v>
      </c>
      <c r="D48">
        <v>549.70000000000005</v>
      </c>
      <c r="E48" s="6">
        <f t="shared" si="0"/>
        <v>4.3012519561815337</v>
      </c>
      <c r="F48">
        <f t="shared" si="1"/>
        <v>467.1</v>
      </c>
      <c r="G48">
        <v>22</v>
      </c>
      <c r="H48">
        <v>67.2</v>
      </c>
      <c r="I48" s="6">
        <f t="shared" si="3"/>
        <v>3.0545454545454547</v>
      </c>
      <c r="J48" s="6"/>
    </row>
    <row r="49" spans="1:13" x14ac:dyDescent="0.25">
      <c r="A49">
        <v>46</v>
      </c>
      <c r="C49">
        <v>123.4</v>
      </c>
      <c r="D49">
        <v>530.6</v>
      </c>
      <c r="E49" s="6">
        <f t="shared" si="0"/>
        <v>4.2998379254457051</v>
      </c>
      <c r="F49">
        <f t="shared" si="1"/>
        <v>442.30000000000007</v>
      </c>
      <c r="G49">
        <v>17</v>
      </c>
      <c r="H49">
        <v>52.1</v>
      </c>
      <c r="I49" s="6">
        <f t="shared" si="3"/>
        <v>3.0647058823529414</v>
      </c>
      <c r="J49" s="6"/>
    </row>
    <row r="50" spans="1:13" x14ac:dyDescent="0.25">
      <c r="A50">
        <v>47</v>
      </c>
      <c r="C50">
        <v>153</v>
      </c>
      <c r="D50">
        <v>650.9</v>
      </c>
      <c r="E50" s="6">
        <f t="shared" si="0"/>
        <v>4.2542483660130719</v>
      </c>
      <c r="F50">
        <f t="shared" si="1"/>
        <v>531.4</v>
      </c>
      <c r="G50">
        <v>16.899999999999999</v>
      </c>
      <c r="H50">
        <v>50.4</v>
      </c>
      <c r="I50" s="6">
        <f t="shared" si="3"/>
        <v>2.9822485207100593</v>
      </c>
      <c r="J50" s="6"/>
    </row>
    <row r="51" spans="1:13" x14ac:dyDescent="0.25">
      <c r="A51">
        <v>48</v>
      </c>
      <c r="C51">
        <v>131.5</v>
      </c>
      <c r="D51">
        <v>561.1</v>
      </c>
      <c r="E51" s="6">
        <f t="shared" si="0"/>
        <v>4.266920152091255</v>
      </c>
      <c r="F51">
        <f t="shared" si="1"/>
        <v>461.90000000000003</v>
      </c>
      <c r="G51">
        <v>14.7</v>
      </c>
      <c r="H51">
        <v>47</v>
      </c>
      <c r="I51" s="6">
        <f t="shared" si="3"/>
        <v>3.1972789115646258</v>
      </c>
      <c r="J51" s="6"/>
    </row>
    <row r="52" spans="1:13" x14ac:dyDescent="0.25">
      <c r="A52">
        <v>49</v>
      </c>
      <c r="C52">
        <v>144.80000000000001</v>
      </c>
      <c r="D52">
        <v>618.79999999999995</v>
      </c>
      <c r="E52" s="6">
        <f t="shared" si="0"/>
        <v>4.2734806629834248</v>
      </c>
      <c r="F52">
        <f t="shared" si="1"/>
        <v>504.1</v>
      </c>
      <c r="G52">
        <v>14.9</v>
      </c>
      <c r="H52">
        <v>45</v>
      </c>
      <c r="I52" s="6">
        <f t="shared" si="3"/>
        <v>3.0201342281879193</v>
      </c>
      <c r="J52" s="6"/>
    </row>
    <row r="53" spans="1:13" x14ac:dyDescent="0.25">
      <c r="A53">
        <v>50</v>
      </c>
      <c r="C53">
        <v>134.6</v>
      </c>
      <c r="D53">
        <v>576.4</v>
      </c>
      <c r="E53" s="6">
        <f t="shared" si="0"/>
        <v>4.2823179791976225</v>
      </c>
      <c r="F53">
        <f t="shared" si="1"/>
        <v>474.89999999999992</v>
      </c>
      <c r="G53">
        <v>15.8</v>
      </c>
      <c r="H53">
        <v>48.9</v>
      </c>
      <c r="I53" s="6">
        <f t="shared" si="3"/>
        <v>3.0949367088607591</v>
      </c>
      <c r="J53" s="6"/>
    </row>
    <row r="54" spans="1:13" x14ac:dyDescent="0.25">
      <c r="A54">
        <v>51</v>
      </c>
      <c r="C54">
        <v>138.4</v>
      </c>
      <c r="D54">
        <v>590.9</v>
      </c>
      <c r="E54" s="6">
        <f t="shared" si="0"/>
        <v>4.2695086705202305</v>
      </c>
      <c r="F54">
        <f t="shared" si="1"/>
        <v>499.9</v>
      </c>
      <c r="G54">
        <v>23.1</v>
      </c>
      <c r="H54">
        <v>70.5</v>
      </c>
      <c r="I54" s="6">
        <f t="shared" si="3"/>
        <v>3.051948051948052</v>
      </c>
      <c r="J54" s="6"/>
    </row>
    <row r="55" spans="1:13" x14ac:dyDescent="0.25">
      <c r="A55">
        <v>52</v>
      </c>
      <c r="C55">
        <v>203.6</v>
      </c>
      <c r="D55">
        <v>840</v>
      </c>
      <c r="E55" s="6">
        <f t="shared" si="0"/>
        <v>4.1257367387033401</v>
      </c>
      <c r="F55">
        <f t="shared" si="1"/>
        <v>670.59999999999991</v>
      </c>
      <c r="G55">
        <v>17.2</v>
      </c>
      <c r="H55">
        <v>51.4</v>
      </c>
      <c r="I55" s="6">
        <f t="shared" si="3"/>
        <v>2.9883720930232558</v>
      </c>
      <c r="J55" s="6"/>
      <c r="M55" s="6"/>
    </row>
    <row r="56" spans="1:13" x14ac:dyDescent="0.25">
      <c r="A56">
        <v>1</v>
      </c>
      <c r="B56">
        <v>2015</v>
      </c>
      <c r="C56">
        <v>151.5</v>
      </c>
      <c r="D56">
        <v>632.9</v>
      </c>
      <c r="E56" s="6">
        <f t="shared" si="0"/>
        <v>4.1775577557755774</v>
      </c>
      <c r="F56">
        <f t="shared" si="1"/>
        <v>518.6</v>
      </c>
      <c r="G56">
        <v>17.5</v>
      </c>
      <c r="H56">
        <v>54.7</v>
      </c>
      <c r="I56" s="6">
        <f t="shared" si="3"/>
        <v>3.1257142857142859</v>
      </c>
      <c r="J56" s="6"/>
      <c r="M56" s="6"/>
    </row>
    <row r="57" spans="1:13" x14ac:dyDescent="0.25">
      <c r="A57">
        <v>2</v>
      </c>
      <c r="C57">
        <v>190.1</v>
      </c>
      <c r="D57">
        <v>785.5</v>
      </c>
      <c r="E57" s="6">
        <f t="shared" si="0"/>
        <v>4.1320357706470281</v>
      </c>
      <c r="F57">
        <f t="shared" si="1"/>
        <v>629.5</v>
      </c>
      <c r="G57">
        <v>16.899999999999999</v>
      </c>
      <c r="H57">
        <v>51</v>
      </c>
      <c r="I57" s="6">
        <f t="shared" si="3"/>
        <v>3.0177514792899411</v>
      </c>
      <c r="J57" s="6"/>
      <c r="M57" s="6"/>
    </row>
    <row r="58" spans="1:13" x14ac:dyDescent="0.25">
      <c r="A58">
        <v>3</v>
      </c>
      <c r="C58">
        <v>147.4</v>
      </c>
      <c r="D58">
        <v>618.29999999999995</v>
      </c>
      <c r="E58" s="6">
        <f t="shared" si="0"/>
        <v>4.1947082767978285</v>
      </c>
      <c r="F58">
        <f t="shared" si="1"/>
        <v>508.79999999999995</v>
      </c>
      <c r="G58">
        <v>18.600000000000001</v>
      </c>
      <c r="H58">
        <v>56.5</v>
      </c>
      <c r="I58" s="6">
        <f t="shared" si="3"/>
        <v>3.0376344086021505</v>
      </c>
      <c r="J58" s="6"/>
      <c r="M58" s="6"/>
    </row>
    <row r="59" spans="1:13" x14ac:dyDescent="0.25">
      <c r="A59">
        <v>4</v>
      </c>
      <c r="C59">
        <v>184.6</v>
      </c>
      <c r="D59">
        <v>782.5</v>
      </c>
      <c r="E59" s="6">
        <f t="shared" si="0"/>
        <v>4.2388949079089926</v>
      </c>
      <c r="F59">
        <f t="shared" si="1"/>
        <v>633.69999999999993</v>
      </c>
      <c r="G59">
        <v>17.5</v>
      </c>
      <c r="H59">
        <v>53.3</v>
      </c>
      <c r="I59" s="6">
        <f t="shared" si="3"/>
        <v>3.0457142857142854</v>
      </c>
      <c r="J59" s="6"/>
      <c r="M59" s="6"/>
    </row>
    <row r="60" spans="1:13" x14ac:dyDescent="0.25">
      <c r="A60">
        <v>5</v>
      </c>
      <c r="C60">
        <v>152.30000000000001</v>
      </c>
      <c r="D60">
        <v>645.5</v>
      </c>
      <c r="E60" s="6">
        <f t="shared" si="0"/>
        <v>4.2383453709783323</v>
      </c>
      <c r="F60">
        <f t="shared" si="1"/>
        <v>527.6</v>
      </c>
      <c r="G60">
        <v>16.600000000000001</v>
      </c>
      <c r="H60">
        <v>51</v>
      </c>
      <c r="I60" s="6">
        <f t="shared" si="3"/>
        <v>3.0722891566265056</v>
      </c>
      <c r="J60" s="6"/>
      <c r="M60" s="6"/>
    </row>
    <row r="61" spans="1:13" x14ac:dyDescent="0.25">
      <c r="A61">
        <v>6</v>
      </c>
      <c r="B61" t="s">
        <v>19</v>
      </c>
      <c r="C61" s="5">
        <f>(C60+C62)/2</f>
        <v>151.15</v>
      </c>
      <c r="D61" s="5">
        <f>(D60+D62)/2</f>
        <v>639.75</v>
      </c>
      <c r="E61" s="6">
        <f t="shared" si="0"/>
        <v>4.2325504465762487</v>
      </c>
      <c r="F61">
        <f t="shared" si="1"/>
        <v>523</v>
      </c>
      <c r="G61" s="5">
        <f>(G60+G62)/2</f>
        <v>16.75</v>
      </c>
      <c r="H61" s="5">
        <f>(H60+H62)/2</f>
        <v>51.15</v>
      </c>
      <c r="I61" s="6">
        <f t="shared" si="3"/>
        <v>3.053731343283582</v>
      </c>
      <c r="J61" s="6"/>
      <c r="M61" s="6"/>
    </row>
    <row r="62" spans="1:13" x14ac:dyDescent="0.25">
      <c r="A62">
        <v>7</v>
      </c>
      <c r="C62">
        <v>150</v>
      </c>
      <c r="D62">
        <v>634</v>
      </c>
      <c r="E62" s="6">
        <f t="shared" ref="E62:E93" si="4">D62/C62</f>
        <v>4.2266666666666666</v>
      </c>
      <c r="F62">
        <f t="shared" ref="F62:F93" si="5">D62-C62+H62-G62</f>
        <v>518.4</v>
      </c>
      <c r="G62">
        <v>16.899999999999999</v>
      </c>
      <c r="H62">
        <v>51.3</v>
      </c>
      <c r="I62" s="6">
        <f t="shared" si="3"/>
        <v>3.0355029585798818</v>
      </c>
      <c r="J62" s="6"/>
      <c r="M62" s="6"/>
    </row>
    <row r="63" spans="1:13" x14ac:dyDescent="0.25">
      <c r="A63">
        <v>8</v>
      </c>
      <c r="C63">
        <v>143.4</v>
      </c>
      <c r="D63">
        <v>608.29999999999995</v>
      </c>
      <c r="E63" s="6">
        <f t="shared" si="4"/>
        <v>4.2419804741980469</v>
      </c>
      <c r="F63">
        <f t="shared" si="5"/>
        <v>502</v>
      </c>
      <c r="G63">
        <v>18</v>
      </c>
      <c r="H63">
        <v>55.1</v>
      </c>
      <c r="I63" s="6">
        <f t="shared" si="3"/>
        <v>3.0611111111111113</v>
      </c>
      <c r="J63" s="6"/>
      <c r="M63" s="6"/>
    </row>
    <row r="64" spans="1:13" x14ac:dyDescent="0.25">
      <c r="A64">
        <v>9</v>
      </c>
      <c r="C64">
        <v>139.30000000000001</v>
      </c>
      <c r="D64">
        <v>593.79999999999995</v>
      </c>
      <c r="E64" s="6">
        <f t="shared" si="4"/>
        <v>4.262742282842785</v>
      </c>
      <c r="F64">
        <f t="shared" si="5"/>
        <v>496.49999999999989</v>
      </c>
      <c r="G64">
        <v>19.600000000000001</v>
      </c>
      <c r="H64">
        <v>61.6</v>
      </c>
      <c r="I64" s="6">
        <f t="shared" si="3"/>
        <v>3.1428571428571428</v>
      </c>
      <c r="J64" s="6"/>
      <c r="M64" s="6"/>
    </row>
    <row r="65" spans="1:13" x14ac:dyDescent="0.25">
      <c r="A65">
        <v>10</v>
      </c>
      <c r="C65">
        <v>138.19999999999999</v>
      </c>
      <c r="D65">
        <v>590.1</v>
      </c>
      <c r="E65" s="6">
        <f t="shared" si="4"/>
        <v>4.2698986975397979</v>
      </c>
      <c r="F65">
        <f t="shared" si="5"/>
        <v>493.7</v>
      </c>
      <c r="G65">
        <v>19.8</v>
      </c>
      <c r="H65">
        <v>61.6</v>
      </c>
      <c r="I65" s="6">
        <f t="shared" si="3"/>
        <v>3.1111111111111112</v>
      </c>
      <c r="J65" s="6"/>
      <c r="M65" s="6"/>
    </row>
    <row r="66" spans="1:13" x14ac:dyDescent="0.25">
      <c r="A66">
        <v>11</v>
      </c>
      <c r="C66">
        <v>127.1</v>
      </c>
      <c r="D66">
        <v>540.79999999999995</v>
      </c>
      <c r="E66" s="6">
        <f t="shared" si="4"/>
        <v>4.2549173878835562</v>
      </c>
      <c r="F66">
        <f t="shared" si="5"/>
        <v>454.99999999999994</v>
      </c>
      <c r="G66">
        <v>19.8</v>
      </c>
      <c r="H66">
        <v>61.1</v>
      </c>
      <c r="I66" s="6">
        <f t="shared" si="3"/>
        <v>3.0858585858585856</v>
      </c>
      <c r="J66" s="6"/>
      <c r="M66" s="6"/>
    </row>
    <row r="67" spans="1:13" x14ac:dyDescent="0.25">
      <c r="A67">
        <v>12</v>
      </c>
      <c r="C67">
        <v>128.9</v>
      </c>
      <c r="D67">
        <v>547.4</v>
      </c>
      <c r="E67" s="6">
        <f t="shared" si="4"/>
        <v>4.2467028704422027</v>
      </c>
      <c r="F67">
        <f t="shared" si="5"/>
        <v>455.59999999999997</v>
      </c>
      <c r="G67">
        <v>17.100000000000001</v>
      </c>
      <c r="H67">
        <v>54.2</v>
      </c>
      <c r="I67" s="6">
        <f t="shared" si="3"/>
        <v>3.1695906432748537</v>
      </c>
      <c r="J67" s="6"/>
      <c r="M67" s="6"/>
    </row>
    <row r="68" spans="1:13" x14ac:dyDescent="0.25">
      <c r="A68">
        <v>13</v>
      </c>
      <c r="C68">
        <v>136.9</v>
      </c>
      <c r="D68">
        <v>582.9</v>
      </c>
      <c r="E68" s="6">
        <f t="shared" si="4"/>
        <v>4.2578524470416355</v>
      </c>
      <c r="F68">
        <f t="shared" si="5"/>
        <v>481</v>
      </c>
      <c r="G68">
        <v>16.7</v>
      </c>
      <c r="H68">
        <v>51.7</v>
      </c>
      <c r="I68" s="6">
        <f t="shared" si="3"/>
        <v>3.0958083832335332</v>
      </c>
      <c r="J68" s="6"/>
      <c r="M68" s="6"/>
    </row>
    <row r="69" spans="1:13" x14ac:dyDescent="0.25">
      <c r="A69">
        <v>14</v>
      </c>
      <c r="C69">
        <v>121.9</v>
      </c>
      <c r="D69">
        <v>522.9</v>
      </c>
      <c r="E69" s="6">
        <f t="shared" si="4"/>
        <v>4.2895816242821985</v>
      </c>
      <c r="F69">
        <f t="shared" si="5"/>
        <v>439.29999999999995</v>
      </c>
      <c r="G69">
        <v>17.600000000000001</v>
      </c>
      <c r="H69">
        <v>55.9</v>
      </c>
      <c r="I69" s="6">
        <f t="shared" si="3"/>
        <v>3.1761363636363633</v>
      </c>
      <c r="M69" s="6"/>
    </row>
    <row r="70" spans="1:13" x14ac:dyDescent="0.25">
      <c r="A70">
        <v>15</v>
      </c>
      <c r="C70">
        <f>(C69+C71)/2</f>
        <v>118.75</v>
      </c>
      <c r="D70">
        <f>(D69+D71)/2</f>
        <v>509.29999999999995</v>
      </c>
      <c r="E70" s="6">
        <f t="shared" si="4"/>
        <v>4.2888421052631571</v>
      </c>
      <c r="F70">
        <f t="shared" si="5"/>
        <v>424.84999999999991</v>
      </c>
      <c r="G70">
        <f>(G69+G71)/2</f>
        <v>16.350000000000001</v>
      </c>
      <c r="H70">
        <f>(H69+H71)/2</f>
        <v>50.65</v>
      </c>
      <c r="I70" s="6">
        <f t="shared" si="3"/>
        <v>3.0978593272171251</v>
      </c>
      <c r="M70" s="6"/>
    </row>
    <row r="71" spans="1:13" x14ac:dyDescent="0.25">
      <c r="A71">
        <v>16</v>
      </c>
      <c r="C71">
        <v>115.6</v>
      </c>
      <c r="D71">
        <v>495.7</v>
      </c>
      <c r="E71" s="6">
        <f t="shared" si="4"/>
        <v>4.2880622837370241</v>
      </c>
      <c r="F71">
        <f t="shared" si="5"/>
        <v>410.4</v>
      </c>
      <c r="G71">
        <v>15.1</v>
      </c>
      <c r="H71">
        <v>45.4</v>
      </c>
      <c r="I71" s="6">
        <f t="shared" si="3"/>
        <v>3.0066225165562912</v>
      </c>
      <c r="M71" s="6"/>
    </row>
    <row r="72" spans="1:13" x14ac:dyDescent="0.25">
      <c r="A72">
        <v>17</v>
      </c>
      <c r="C72">
        <v>101.4</v>
      </c>
      <c r="D72">
        <v>439.4</v>
      </c>
      <c r="E72" s="6">
        <f t="shared" si="4"/>
        <v>4.333333333333333</v>
      </c>
      <c r="F72">
        <f t="shared" si="5"/>
        <v>378.6</v>
      </c>
      <c r="G72">
        <v>18.2</v>
      </c>
      <c r="H72">
        <v>58.8</v>
      </c>
      <c r="I72" s="6">
        <f t="shared" si="3"/>
        <v>3.2307692307692308</v>
      </c>
      <c r="M72" s="6"/>
    </row>
    <row r="73" spans="1:13" x14ac:dyDescent="0.25">
      <c r="A73">
        <v>18</v>
      </c>
      <c r="C73">
        <v>82.4</v>
      </c>
      <c r="D73">
        <v>360.4</v>
      </c>
      <c r="E73" s="6">
        <f t="shared" si="4"/>
        <v>4.3737864077669899</v>
      </c>
      <c r="F73">
        <f t="shared" si="5"/>
        <v>329.59999999999997</v>
      </c>
      <c r="G73">
        <v>23.6</v>
      </c>
      <c r="H73">
        <v>75.2</v>
      </c>
      <c r="I73" s="6">
        <f t="shared" si="3"/>
        <v>3.1864406779661016</v>
      </c>
      <c r="M73" s="6"/>
    </row>
    <row r="74" spans="1:13" x14ac:dyDescent="0.25">
      <c r="A74">
        <v>19</v>
      </c>
      <c r="B74" t="s">
        <v>19</v>
      </c>
      <c r="C74">
        <v>58.9</v>
      </c>
      <c r="D74">
        <v>263.5</v>
      </c>
      <c r="E74" s="6">
        <f t="shared" si="4"/>
        <v>4.4736842105263159</v>
      </c>
      <c r="F74">
        <f t="shared" si="5"/>
        <v>240.1</v>
      </c>
      <c r="G74">
        <v>15.9</v>
      </c>
      <c r="H74">
        <v>51.4</v>
      </c>
      <c r="I74" s="6">
        <f t="shared" si="3"/>
        <v>3.232704402515723</v>
      </c>
      <c r="M74" s="6"/>
    </row>
    <row r="75" spans="1:13" x14ac:dyDescent="0.25">
      <c r="A75">
        <v>20</v>
      </c>
      <c r="C75">
        <v>69</v>
      </c>
      <c r="D75">
        <v>315.2</v>
      </c>
      <c r="E75" s="6">
        <f t="shared" si="4"/>
        <v>4.5681159420289852</v>
      </c>
      <c r="F75">
        <f t="shared" si="5"/>
        <v>287.39999999999998</v>
      </c>
      <c r="G75">
        <v>18.600000000000001</v>
      </c>
      <c r="H75">
        <v>59.8</v>
      </c>
      <c r="I75" s="6">
        <f t="shared" si="3"/>
        <v>3.21505376344086</v>
      </c>
      <c r="M75" s="6"/>
    </row>
    <row r="76" spans="1:13" x14ac:dyDescent="0.25">
      <c r="A76">
        <v>21</v>
      </c>
      <c r="C76">
        <v>53.2</v>
      </c>
      <c r="D76">
        <v>248.7</v>
      </c>
      <c r="E76" s="6">
        <f t="shared" si="4"/>
        <v>4.6748120300751879</v>
      </c>
      <c r="F76">
        <f t="shared" si="5"/>
        <v>234.7</v>
      </c>
      <c r="G76">
        <v>17.3</v>
      </c>
      <c r="H76">
        <v>56.5</v>
      </c>
      <c r="I76" s="6">
        <f t="shared" si="3"/>
        <v>3.2658959537572252</v>
      </c>
      <c r="M76" s="6"/>
    </row>
    <row r="77" spans="1:13" x14ac:dyDescent="0.25">
      <c r="A77">
        <v>22</v>
      </c>
      <c r="C77">
        <v>37.1</v>
      </c>
      <c r="D77">
        <v>170.7</v>
      </c>
      <c r="E77" s="6">
        <f t="shared" si="4"/>
        <v>4.6010781671159027</v>
      </c>
      <c r="F77">
        <f t="shared" si="5"/>
        <v>182.7</v>
      </c>
      <c r="G77">
        <v>22</v>
      </c>
      <c r="H77">
        <v>71.099999999999994</v>
      </c>
      <c r="I77" s="6">
        <f t="shared" si="3"/>
        <v>3.2318181818181815</v>
      </c>
    </row>
    <row r="78" spans="1:13" x14ac:dyDescent="0.25">
      <c r="A78">
        <v>23</v>
      </c>
      <c r="C78">
        <v>44.9</v>
      </c>
      <c r="D78">
        <v>210.7</v>
      </c>
      <c r="E78" s="6">
        <f t="shared" si="4"/>
        <v>4.692650334075724</v>
      </c>
      <c r="F78">
        <f t="shared" si="5"/>
        <v>198.39999999999998</v>
      </c>
      <c r="G78">
        <v>14.9</v>
      </c>
      <c r="H78">
        <v>47.5</v>
      </c>
      <c r="I78" s="6">
        <f t="shared" si="3"/>
        <v>3.1879194630872481</v>
      </c>
    </row>
    <row r="79" spans="1:13" x14ac:dyDescent="0.25">
      <c r="A79">
        <v>24</v>
      </c>
      <c r="C79">
        <v>35.6</v>
      </c>
      <c r="D79">
        <v>167.8</v>
      </c>
      <c r="E79" s="6">
        <f t="shared" si="4"/>
        <v>4.713483146067416</v>
      </c>
      <c r="F79">
        <f t="shared" si="5"/>
        <v>170.8</v>
      </c>
      <c r="G79">
        <v>16.899999999999999</v>
      </c>
      <c r="H79">
        <v>55.5</v>
      </c>
      <c r="I79" s="6">
        <f t="shared" si="3"/>
        <v>3.2840236686390534</v>
      </c>
    </row>
    <row r="80" spans="1:13" x14ac:dyDescent="0.25">
      <c r="A80">
        <v>25</v>
      </c>
      <c r="C80">
        <v>37.1</v>
      </c>
      <c r="D80">
        <v>176.3</v>
      </c>
      <c r="E80" s="6">
        <f t="shared" si="4"/>
        <v>4.7520215633423186</v>
      </c>
      <c r="F80">
        <f t="shared" si="5"/>
        <v>173.50000000000003</v>
      </c>
      <c r="G80">
        <v>15.2</v>
      </c>
      <c r="H80">
        <v>49.5</v>
      </c>
      <c r="I80" s="6">
        <f t="shared" si="3"/>
        <v>3.2565789473684212</v>
      </c>
    </row>
    <row r="81" spans="1:21" x14ac:dyDescent="0.25">
      <c r="A81">
        <v>26</v>
      </c>
      <c r="C81">
        <v>23.8</v>
      </c>
      <c r="D81">
        <v>116.2</v>
      </c>
      <c r="E81" s="6">
        <f t="shared" si="4"/>
        <v>4.8823529411764701</v>
      </c>
      <c r="F81">
        <f t="shared" si="5"/>
        <v>135.4</v>
      </c>
      <c r="G81">
        <v>19</v>
      </c>
      <c r="H81">
        <v>62</v>
      </c>
      <c r="I81" s="6">
        <f t="shared" si="3"/>
        <v>3.263157894736842</v>
      </c>
    </row>
    <row r="82" spans="1:21" x14ac:dyDescent="0.25">
      <c r="A82">
        <v>27</v>
      </c>
      <c r="C82">
        <v>4.8</v>
      </c>
      <c r="D82">
        <v>24.5</v>
      </c>
      <c r="E82" s="6">
        <f t="shared" si="4"/>
        <v>5.104166666666667</v>
      </c>
      <c r="F82">
        <f t="shared" si="5"/>
        <v>64.7</v>
      </c>
      <c r="G82">
        <v>19</v>
      </c>
      <c r="H82">
        <v>64</v>
      </c>
      <c r="I82" s="6">
        <f t="shared" si="3"/>
        <v>3.3684210526315788</v>
      </c>
    </row>
    <row r="83" spans="1:21" x14ac:dyDescent="0.25">
      <c r="A83">
        <v>28</v>
      </c>
      <c r="C83">
        <v>6.1</v>
      </c>
      <c r="D83">
        <v>30.8</v>
      </c>
      <c r="E83" s="6">
        <f t="shared" si="4"/>
        <v>5.0491803278688527</v>
      </c>
      <c r="F83">
        <f t="shared" si="5"/>
        <v>73.400000000000006</v>
      </c>
      <c r="G83">
        <v>20.8</v>
      </c>
      <c r="H83">
        <v>69.5</v>
      </c>
      <c r="I83" s="6">
        <f t="shared" si="3"/>
        <v>3.3413461538461537</v>
      </c>
    </row>
    <row r="84" spans="1:21" x14ac:dyDescent="0.25">
      <c r="A84">
        <v>29</v>
      </c>
      <c r="C84">
        <v>17.600000000000001</v>
      </c>
      <c r="D84">
        <v>84.8</v>
      </c>
      <c r="E84" s="6">
        <f t="shared" si="4"/>
        <v>4.8181818181818175</v>
      </c>
      <c r="F84">
        <f t="shared" si="5"/>
        <v>103.89999999999999</v>
      </c>
      <c r="G84">
        <v>16</v>
      </c>
      <c r="H84">
        <v>52.7</v>
      </c>
      <c r="I84" s="6">
        <f t="shared" si="3"/>
        <v>3.2937500000000002</v>
      </c>
      <c r="Q84" s="16"/>
      <c r="R84" s="16"/>
      <c r="S84" s="16"/>
      <c r="T84" s="16"/>
      <c r="U84" s="16"/>
    </row>
    <row r="85" spans="1:21" x14ac:dyDescent="0.25">
      <c r="A85">
        <v>30</v>
      </c>
      <c r="C85">
        <v>18.899999999999999</v>
      </c>
      <c r="D85">
        <v>91.1</v>
      </c>
      <c r="E85" s="6">
        <f t="shared" si="4"/>
        <v>4.8201058201058204</v>
      </c>
      <c r="F85">
        <f t="shared" si="5"/>
        <v>109.29999999999998</v>
      </c>
      <c r="G85">
        <v>16.2</v>
      </c>
      <c r="H85">
        <v>53.3</v>
      </c>
      <c r="I85" s="6">
        <f t="shared" si="3"/>
        <v>3.2901234567901234</v>
      </c>
      <c r="Q85" s="16"/>
      <c r="R85" s="17"/>
      <c r="S85" s="18"/>
      <c r="T85" s="17"/>
      <c r="U85" s="18"/>
    </row>
    <row r="86" spans="1:21" x14ac:dyDescent="0.25">
      <c r="A86">
        <v>31</v>
      </c>
      <c r="C86">
        <v>20</v>
      </c>
      <c r="D86">
        <v>98.1</v>
      </c>
      <c r="E86" s="6">
        <f t="shared" si="4"/>
        <v>4.9049999999999994</v>
      </c>
      <c r="F86">
        <f t="shared" si="5"/>
        <v>114.19999999999999</v>
      </c>
      <c r="G86">
        <v>16</v>
      </c>
      <c r="H86">
        <v>52.1</v>
      </c>
      <c r="I86" s="6">
        <f t="shared" si="3"/>
        <v>3.2562500000000001</v>
      </c>
      <c r="Q86" s="16"/>
      <c r="R86" s="17"/>
      <c r="S86" s="18"/>
      <c r="T86" s="17"/>
      <c r="U86" s="18"/>
    </row>
    <row r="87" spans="1:21" x14ac:dyDescent="0.25">
      <c r="A87">
        <v>32</v>
      </c>
      <c r="C87">
        <v>8.1999999999999993</v>
      </c>
      <c r="D87">
        <v>40</v>
      </c>
      <c r="E87" s="6">
        <f t="shared" si="4"/>
        <v>4.8780487804878057</v>
      </c>
      <c r="F87">
        <f t="shared" si="5"/>
        <v>60.400000000000006</v>
      </c>
      <c r="G87">
        <v>12.3</v>
      </c>
      <c r="H87">
        <v>40.9</v>
      </c>
      <c r="I87" s="6">
        <f t="shared" si="3"/>
        <v>3.3252032520325199</v>
      </c>
      <c r="Q87" s="16"/>
      <c r="R87" s="17"/>
      <c r="S87" s="18"/>
      <c r="T87" s="17"/>
      <c r="U87" s="18"/>
    </row>
    <row r="88" spans="1:21" x14ac:dyDescent="0.25">
      <c r="A88">
        <v>33</v>
      </c>
      <c r="C88">
        <v>10.199999999999999</v>
      </c>
      <c r="D88">
        <v>49.7</v>
      </c>
      <c r="E88" s="6">
        <f t="shared" si="4"/>
        <v>4.8725490196078436</v>
      </c>
      <c r="F88">
        <f t="shared" si="5"/>
        <v>77.7</v>
      </c>
      <c r="G88">
        <v>16.3</v>
      </c>
      <c r="H88">
        <v>54.5</v>
      </c>
      <c r="I88" s="6">
        <f t="shared" si="3"/>
        <v>3.3435582822085887</v>
      </c>
      <c r="Q88" s="16"/>
      <c r="R88" s="17"/>
      <c r="S88" s="18"/>
      <c r="T88" s="17"/>
      <c r="U88" s="18"/>
    </row>
    <row r="89" spans="1:21" x14ac:dyDescent="0.25">
      <c r="A89">
        <v>34</v>
      </c>
      <c r="C89">
        <v>17.5</v>
      </c>
      <c r="D89">
        <v>85.4</v>
      </c>
      <c r="E89" s="6">
        <f t="shared" si="4"/>
        <v>4.88</v>
      </c>
      <c r="F89">
        <f t="shared" si="5"/>
        <v>103.9</v>
      </c>
      <c r="G89">
        <v>15.4</v>
      </c>
      <c r="H89">
        <v>51.4</v>
      </c>
      <c r="I89" s="6">
        <f t="shared" si="3"/>
        <v>3.3376623376623376</v>
      </c>
      <c r="Q89" s="16"/>
      <c r="R89" s="17"/>
      <c r="S89" s="18"/>
      <c r="T89" s="17"/>
      <c r="U89" s="18"/>
    </row>
    <row r="90" spans="1:21" x14ac:dyDescent="0.25">
      <c r="A90">
        <v>35</v>
      </c>
      <c r="C90">
        <v>8</v>
      </c>
      <c r="D90">
        <v>39.1</v>
      </c>
      <c r="E90" s="6">
        <f t="shared" si="4"/>
        <v>4.8875000000000002</v>
      </c>
      <c r="F90">
        <f t="shared" si="5"/>
        <v>61.000000000000007</v>
      </c>
      <c r="G90">
        <v>12.9</v>
      </c>
      <c r="H90">
        <v>42.8</v>
      </c>
      <c r="I90" s="6">
        <f t="shared" si="3"/>
        <v>3.3178294573643408</v>
      </c>
      <c r="Q90" s="16"/>
      <c r="R90" s="17"/>
      <c r="S90" s="18"/>
      <c r="T90" s="17"/>
      <c r="U90" s="18"/>
    </row>
    <row r="91" spans="1:21" x14ac:dyDescent="0.25">
      <c r="A91">
        <v>36</v>
      </c>
      <c r="C91">
        <v>35.299999999999997</v>
      </c>
      <c r="D91">
        <v>170.2</v>
      </c>
      <c r="E91" s="6">
        <f t="shared" si="4"/>
        <v>4.8215297450424925</v>
      </c>
      <c r="F91">
        <f t="shared" si="5"/>
        <v>167.89999999999998</v>
      </c>
      <c r="G91">
        <v>14.6</v>
      </c>
      <c r="H91">
        <v>47.6</v>
      </c>
      <c r="I91" s="6">
        <f t="shared" si="3"/>
        <v>3.2602739726027399</v>
      </c>
      <c r="Q91" s="16"/>
      <c r="R91" s="17"/>
      <c r="S91" s="18"/>
      <c r="T91" s="17"/>
      <c r="U91" s="18"/>
    </row>
    <row r="92" spans="1:21" x14ac:dyDescent="0.25">
      <c r="A92">
        <v>37</v>
      </c>
      <c r="C92">
        <v>40.4</v>
      </c>
      <c r="D92">
        <v>189.2</v>
      </c>
      <c r="E92" s="6">
        <f t="shared" si="4"/>
        <v>4.6831683168316829</v>
      </c>
      <c r="F92">
        <f t="shared" si="5"/>
        <v>178.99999999999997</v>
      </c>
      <c r="G92">
        <v>13.3</v>
      </c>
      <c r="H92">
        <v>43.5</v>
      </c>
      <c r="I92" s="6">
        <f t="shared" si="3"/>
        <v>3.2706766917293231</v>
      </c>
      <c r="Q92" s="16"/>
      <c r="R92" s="17"/>
      <c r="S92" s="18"/>
      <c r="T92" s="17"/>
      <c r="U92" s="18"/>
    </row>
    <row r="93" spans="1:21" x14ac:dyDescent="0.25">
      <c r="A93">
        <v>38</v>
      </c>
      <c r="C93">
        <v>25.9</v>
      </c>
      <c r="D93">
        <v>126.2</v>
      </c>
      <c r="E93" s="6">
        <f t="shared" si="4"/>
        <v>4.8725868725868731</v>
      </c>
      <c r="F93">
        <f t="shared" si="5"/>
        <v>128.30000000000001</v>
      </c>
      <c r="G93">
        <v>12.2</v>
      </c>
      <c r="H93">
        <v>40.200000000000003</v>
      </c>
      <c r="I93" s="6">
        <f t="shared" si="3"/>
        <v>3.2950819672131151</v>
      </c>
      <c r="Q93" s="16"/>
      <c r="R93" s="17"/>
      <c r="S93" s="18"/>
      <c r="T93" s="17"/>
      <c r="U93" s="18"/>
    </row>
    <row r="94" spans="1:21" x14ac:dyDescent="0.25">
      <c r="A94">
        <v>39</v>
      </c>
      <c r="C94">
        <v>47.1</v>
      </c>
      <c r="D94">
        <v>222.6</v>
      </c>
      <c r="E94" s="6">
        <f t="shared" ref="E94:E125" si="6">D94/C94</f>
        <v>4.7261146496815281</v>
      </c>
      <c r="F94">
        <f t="shared" ref="F94:F125" si="7">D94-C94+H94-G94</f>
        <v>214.29999999999998</v>
      </c>
      <c r="G94">
        <v>16.8</v>
      </c>
      <c r="H94">
        <v>55.6</v>
      </c>
      <c r="I94" s="6">
        <f t="shared" si="3"/>
        <v>3.3095238095238093</v>
      </c>
      <c r="Q94" s="16"/>
      <c r="R94" s="18"/>
      <c r="S94" s="18"/>
      <c r="T94" s="18"/>
      <c r="U94" s="18"/>
    </row>
    <row r="95" spans="1:21" x14ac:dyDescent="0.25">
      <c r="A95">
        <v>40</v>
      </c>
      <c r="C95">
        <v>62.6</v>
      </c>
      <c r="D95">
        <v>287.8</v>
      </c>
      <c r="E95" s="6">
        <f t="shared" si="6"/>
        <v>4.5974440894568689</v>
      </c>
      <c r="F95">
        <f t="shared" si="7"/>
        <v>259.3</v>
      </c>
      <c r="G95">
        <v>15.8</v>
      </c>
      <c r="H95">
        <v>49.9</v>
      </c>
      <c r="I95" s="6">
        <f t="shared" si="3"/>
        <v>3.1582278481012658</v>
      </c>
    </row>
    <row r="96" spans="1:21" x14ac:dyDescent="0.25">
      <c r="A96">
        <v>41</v>
      </c>
      <c r="C96">
        <v>132.80000000000001</v>
      </c>
      <c r="D96">
        <v>578.9</v>
      </c>
      <c r="E96" s="6">
        <f t="shared" si="6"/>
        <v>4.3591867469879508</v>
      </c>
      <c r="F96">
        <f t="shared" si="7"/>
        <v>470.99999999999994</v>
      </c>
      <c r="G96">
        <v>12.3</v>
      </c>
      <c r="H96">
        <v>37.200000000000003</v>
      </c>
      <c r="I96" s="6">
        <f t="shared" si="3"/>
        <v>3.024390243902439</v>
      </c>
    </row>
    <row r="97" spans="1:9" x14ac:dyDescent="0.25">
      <c r="A97">
        <v>42</v>
      </c>
      <c r="C97">
        <v>88.6</v>
      </c>
      <c r="D97">
        <v>400.1</v>
      </c>
      <c r="E97" s="6">
        <f t="shared" si="6"/>
        <v>4.5158013544018063</v>
      </c>
      <c r="F97">
        <f t="shared" si="7"/>
        <v>352.8</v>
      </c>
      <c r="G97">
        <v>18.7</v>
      </c>
      <c r="H97">
        <v>60</v>
      </c>
      <c r="I97" s="6">
        <f t="shared" si="3"/>
        <v>3.2085561497326203</v>
      </c>
    </row>
    <row r="98" spans="1:9" x14ac:dyDescent="0.25">
      <c r="A98">
        <v>43</v>
      </c>
      <c r="C98">
        <v>76.599999999999994</v>
      </c>
      <c r="D98">
        <v>352.4</v>
      </c>
      <c r="E98" s="6">
        <f t="shared" si="6"/>
        <v>4.6005221932114884</v>
      </c>
      <c r="F98">
        <f t="shared" si="7"/>
        <v>305.59999999999997</v>
      </c>
      <c r="G98">
        <v>13.8</v>
      </c>
      <c r="H98">
        <v>43.6</v>
      </c>
      <c r="I98" s="6">
        <f t="shared" si="3"/>
        <v>3.1594202898550723</v>
      </c>
    </row>
    <row r="99" spans="1:9" x14ac:dyDescent="0.25">
      <c r="A99">
        <v>44</v>
      </c>
      <c r="C99">
        <v>109.9</v>
      </c>
      <c r="D99">
        <v>491.6</v>
      </c>
      <c r="E99" s="6">
        <f t="shared" si="6"/>
        <v>4.4731574158325751</v>
      </c>
      <c r="F99">
        <f t="shared" si="7"/>
        <v>410.60000000000008</v>
      </c>
      <c r="G99">
        <v>13.7</v>
      </c>
      <c r="H99">
        <v>42.6</v>
      </c>
      <c r="I99" s="6">
        <f t="shared" si="3"/>
        <v>3.1094890510948909</v>
      </c>
    </row>
    <row r="100" spans="1:9" x14ac:dyDescent="0.25">
      <c r="A100">
        <v>45</v>
      </c>
      <c r="C100">
        <v>85.7</v>
      </c>
      <c r="D100">
        <v>394.9</v>
      </c>
      <c r="E100" s="6">
        <f t="shared" si="6"/>
        <v>4.6079346557759626</v>
      </c>
      <c r="F100">
        <f t="shared" si="7"/>
        <v>346.2</v>
      </c>
      <c r="G100">
        <v>17.2</v>
      </c>
      <c r="H100">
        <v>54.2</v>
      </c>
      <c r="I100" s="6">
        <f t="shared" si="3"/>
        <v>3.1511627906976747</v>
      </c>
    </row>
    <row r="101" spans="1:9" x14ac:dyDescent="0.25">
      <c r="A101">
        <v>46</v>
      </c>
      <c r="C101">
        <v>106.8</v>
      </c>
      <c r="D101">
        <v>483.8</v>
      </c>
      <c r="E101" s="6">
        <f t="shared" si="6"/>
        <v>4.5299625468164795</v>
      </c>
      <c r="F101">
        <f t="shared" si="7"/>
        <v>408.09999999999997</v>
      </c>
      <c r="G101">
        <v>14.3</v>
      </c>
      <c r="H101">
        <v>45.4</v>
      </c>
      <c r="I101" s="6">
        <f t="shared" si="3"/>
        <v>3.1748251748251746</v>
      </c>
    </row>
    <row r="102" spans="1:9" x14ac:dyDescent="0.25">
      <c r="A102">
        <v>47</v>
      </c>
      <c r="C102">
        <v>121.5</v>
      </c>
      <c r="D102">
        <v>543.1</v>
      </c>
      <c r="E102" s="6">
        <f t="shared" si="6"/>
        <v>4.4699588477366259</v>
      </c>
      <c r="F102">
        <f t="shared" si="7"/>
        <v>453</v>
      </c>
      <c r="G102">
        <v>15.1</v>
      </c>
      <c r="H102">
        <v>46.5</v>
      </c>
      <c r="I102" s="6">
        <f t="shared" si="3"/>
        <v>3.0794701986754967</v>
      </c>
    </row>
    <row r="103" spans="1:9" x14ac:dyDescent="0.25">
      <c r="A103">
        <v>48</v>
      </c>
      <c r="C103">
        <v>122.6</v>
      </c>
      <c r="D103">
        <v>544.70000000000005</v>
      </c>
      <c r="E103" s="6">
        <f t="shared" si="6"/>
        <v>4.4429037520391521</v>
      </c>
      <c r="F103">
        <f t="shared" si="7"/>
        <v>459.1</v>
      </c>
      <c r="G103">
        <v>17.5</v>
      </c>
      <c r="H103">
        <v>54.5</v>
      </c>
      <c r="I103" s="6">
        <f t="shared" si="3"/>
        <v>3.1142857142857143</v>
      </c>
    </row>
    <row r="104" spans="1:9" x14ac:dyDescent="0.25">
      <c r="A104">
        <v>49</v>
      </c>
      <c r="C104">
        <v>115</v>
      </c>
      <c r="D104">
        <v>514.6</v>
      </c>
      <c r="E104" s="6">
        <f t="shared" si="6"/>
        <v>4.4747826086956524</v>
      </c>
      <c r="F104">
        <f t="shared" si="7"/>
        <v>431.90000000000003</v>
      </c>
      <c r="G104">
        <v>15.3</v>
      </c>
      <c r="H104">
        <v>47.6</v>
      </c>
      <c r="I104" s="6">
        <f t="shared" si="3"/>
        <v>3.1111111111111112</v>
      </c>
    </row>
    <row r="105" spans="1:9" x14ac:dyDescent="0.25">
      <c r="A105">
        <v>50</v>
      </c>
      <c r="C105">
        <v>125</v>
      </c>
      <c r="D105">
        <v>561.29999999999995</v>
      </c>
      <c r="E105" s="6">
        <f t="shared" si="6"/>
        <v>4.4903999999999993</v>
      </c>
      <c r="F105">
        <f t="shared" si="7"/>
        <v>472.79999999999995</v>
      </c>
      <c r="G105">
        <v>17.3</v>
      </c>
      <c r="H105">
        <v>53.8</v>
      </c>
      <c r="I105" s="6">
        <f t="shared" si="3"/>
        <v>3.1098265895953756</v>
      </c>
    </row>
    <row r="106" spans="1:9" x14ac:dyDescent="0.25">
      <c r="A106">
        <v>51</v>
      </c>
      <c r="C106">
        <v>127</v>
      </c>
      <c r="D106">
        <v>558.79999999999995</v>
      </c>
      <c r="E106" s="6">
        <f t="shared" si="6"/>
        <v>4.3999999999999995</v>
      </c>
      <c r="F106">
        <f t="shared" si="7"/>
        <v>464.29999999999995</v>
      </c>
      <c r="G106">
        <v>15.9</v>
      </c>
      <c r="H106">
        <v>48.4</v>
      </c>
      <c r="I106" s="6">
        <f t="shared" si="3"/>
        <v>3.0440251572327042</v>
      </c>
    </row>
    <row r="107" spans="1:9" x14ac:dyDescent="0.25">
      <c r="A107">
        <v>52</v>
      </c>
      <c r="C107">
        <v>137.6</v>
      </c>
      <c r="D107">
        <v>607.79999999999995</v>
      </c>
      <c r="E107" s="6">
        <f t="shared" si="6"/>
        <v>4.4171511627906979</v>
      </c>
      <c r="F107">
        <f t="shared" si="7"/>
        <v>503.69999999999993</v>
      </c>
      <c r="G107">
        <v>15.9</v>
      </c>
      <c r="H107">
        <v>49.4</v>
      </c>
      <c r="I107" s="6">
        <f t="shared" si="3"/>
        <v>3.1069182389937104</v>
      </c>
    </row>
    <row r="108" spans="1:9" x14ac:dyDescent="0.25">
      <c r="A108">
        <v>53</v>
      </c>
      <c r="C108">
        <v>193</v>
      </c>
      <c r="D108">
        <v>800</v>
      </c>
      <c r="E108" s="6">
        <f t="shared" si="6"/>
        <v>4.1450777202072535</v>
      </c>
      <c r="F108">
        <f t="shared" si="7"/>
        <v>640.29999999999995</v>
      </c>
      <c r="G108">
        <v>16.7</v>
      </c>
      <c r="H108">
        <v>50</v>
      </c>
      <c r="I108" s="6">
        <f t="shared" si="3"/>
        <v>2.9940119760479043</v>
      </c>
    </row>
    <row r="109" spans="1:9" x14ac:dyDescent="0.25">
      <c r="A109">
        <v>1</v>
      </c>
      <c r="C109">
        <v>271.7</v>
      </c>
      <c r="D109">
        <v>1085.7</v>
      </c>
      <c r="E109" s="6">
        <f t="shared" si="6"/>
        <v>3.9959514170040489</v>
      </c>
      <c r="F109">
        <f t="shared" si="7"/>
        <v>848.90000000000009</v>
      </c>
      <c r="G109">
        <v>17.8</v>
      </c>
      <c r="H109">
        <v>52.7</v>
      </c>
      <c r="I109" s="6">
        <f t="shared" ref="I109:I112" si="8">H109/G109</f>
        <v>2.9606741573033708</v>
      </c>
    </row>
    <row r="110" spans="1:9" x14ac:dyDescent="0.25">
      <c r="A110">
        <v>2</v>
      </c>
      <c r="C110">
        <v>200.6</v>
      </c>
      <c r="D110">
        <v>851.8</v>
      </c>
      <c r="E110" s="6">
        <f t="shared" si="6"/>
        <v>4.2462612163509474</v>
      </c>
      <c r="F110">
        <f t="shared" si="7"/>
        <v>686.3</v>
      </c>
      <c r="G110">
        <v>17.100000000000001</v>
      </c>
      <c r="H110">
        <v>52.2</v>
      </c>
      <c r="I110" s="6">
        <f t="shared" si="8"/>
        <v>3.0526315789473681</v>
      </c>
    </row>
    <row r="111" spans="1:9" x14ac:dyDescent="0.25">
      <c r="A111">
        <v>3</v>
      </c>
      <c r="C111">
        <v>211.4</v>
      </c>
      <c r="D111">
        <v>881.4</v>
      </c>
      <c r="E111" s="6">
        <f t="shared" si="6"/>
        <v>4.169347209082308</v>
      </c>
      <c r="F111">
        <f t="shared" si="7"/>
        <v>708.7</v>
      </c>
      <c r="G111">
        <v>18.8</v>
      </c>
      <c r="H111">
        <v>57.5</v>
      </c>
      <c r="I111" s="6">
        <f t="shared" si="8"/>
        <v>3.0585106382978724</v>
      </c>
    </row>
    <row r="112" spans="1:9" x14ac:dyDescent="0.25">
      <c r="A112">
        <v>4</v>
      </c>
      <c r="C112">
        <v>110.6</v>
      </c>
      <c r="D112">
        <v>505.7</v>
      </c>
      <c r="E112" s="6">
        <f t="shared" si="6"/>
        <v>4.5723327305605785</v>
      </c>
      <c r="F112">
        <f t="shared" si="7"/>
        <v>428.5</v>
      </c>
      <c r="G112">
        <v>15.6</v>
      </c>
      <c r="H112">
        <v>49</v>
      </c>
      <c r="I112" s="6">
        <f t="shared" si="8"/>
        <v>3.141025641025641</v>
      </c>
    </row>
    <row r="113" spans="1:1" x14ac:dyDescent="0.25">
      <c r="A113">
        <v>5</v>
      </c>
    </row>
    <row r="114" spans="1:1" x14ac:dyDescent="0.25">
      <c r="A114">
        <v>6</v>
      </c>
    </row>
    <row r="115" spans="1:1" x14ac:dyDescent="0.25">
      <c r="A115">
        <v>7</v>
      </c>
    </row>
    <row r="116" spans="1:1" x14ac:dyDescent="0.25">
      <c r="A116">
        <v>8</v>
      </c>
    </row>
    <row r="117" spans="1:1" x14ac:dyDescent="0.25">
      <c r="A117">
        <v>9</v>
      </c>
    </row>
    <row r="118" spans="1:1" x14ac:dyDescent="0.25">
      <c r="A118">
        <v>10</v>
      </c>
    </row>
    <row r="119" spans="1:1" x14ac:dyDescent="0.25">
      <c r="A119">
        <v>11</v>
      </c>
    </row>
    <row r="120" spans="1:1" x14ac:dyDescent="0.25">
      <c r="A120">
        <v>12</v>
      </c>
    </row>
    <row r="121" spans="1:1" x14ac:dyDescent="0.25">
      <c r="A121">
        <v>13</v>
      </c>
    </row>
    <row r="122" spans="1:1" x14ac:dyDescent="0.25">
      <c r="A122">
        <v>14</v>
      </c>
    </row>
    <row r="123" spans="1:1" x14ac:dyDescent="0.25">
      <c r="A123">
        <v>15</v>
      </c>
    </row>
    <row r="124" spans="1:1" x14ac:dyDescent="0.25">
      <c r="A124">
        <v>16</v>
      </c>
    </row>
    <row r="125" spans="1:1" x14ac:dyDescent="0.25">
      <c r="A125">
        <v>17</v>
      </c>
    </row>
    <row r="126" spans="1:1" x14ac:dyDescent="0.25">
      <c r="A126">
        <v>18</v>
      </c>
    </row>
    <row r="127" spans="1:1" x14ac:dyDescent="0.25">
      <c r="A127">
        <v>19</v>
      </c>
    </row>
    <row r="128" spans="1:1" x14ac:dyDescent="0.25">
      <c r="A128">
        <v>20</v>
      </c>
    </row>
    <row r="129" spans="1:1" x14ac:dyDescent="0.25">
      <c r="A129">
        <v>21</v>
      </c>
    </row>
    <row r="130" spans="1:1" x14ac:dyDescent="0.25">
      <c r="A130">
        <v>22</v>
      </c>
    </row>
    <row r="131" spans="1:1" x14ac:dyDescent="0.25">
      <c r="A131">
        <v>23</v>
      </c>
    </row>
    <row r="132" spans="1:1" x14ac:dyDescent="0.25">
      <c r="A132">
        <v>24</v>
      </c>
    </row>
    <row r="133" spans="1:1" x14ac:dyDescent="0.25">
      <c r="A133">
        <v>25</v>
      </c>
    </row>
    <row r="134" spans="1:1" x14ac:dyDescent="0.25">
      <c r="A134">
        <v>26</v>
      </c>
    </row>
    <row r="135" spans="1:1" x14ac:dyDescent="0.25">
      <c r="A135">
        <v>27</v>
      </c>
    </row>
    <row r="136" spans="1:1" x14ac:dyDescent="0.25">
      <c r="A136">
        <v>28</v>
      </c>
    </row>
    <row r="137" spans="1:1" x14ac:dyDescent="0.25">
      <c r="A137">
        <v>29</v>
      </c>
    </row>
    <row r="138" spans="1:1" x14ac:dyDescent="0.25">
      <c r="A138">
        <v>30</v>
      </c>
    </row>
    <row r="139" spans="1:1" x14ac:dyDescent="0.25">
      <c r="A139">
        <v>31</v>
      </c>
    </row>
    <row r="140" spans="1:1" x14ac:dyDescent="0.25">
      <c r="A140">
        <v>32</v>
      </c>
    </row>
    <row r="141" spans="1:1" x14ac:dyDescent="0.25">
      <c r="A141">
        <v>33</v>
      </c>
    </row>
    <row r="142" spans="1:1" x14ac:dyDescent="0.25">
      <c r="A142">
        <v>34</v>
      </c>
    </row>
    <row r="143" spans="1:1" x14ac:dyDescent="0.25">
      <c r="A143">
        <v>35</v>
      </c>
    </row>
    <row r="144" spans="1:1" x14ac:dyDescent="0.25">
      <c r="A144">
        <v>36</v>
      </c>
    </row>
    <row r="145" spans="1:1" x14ac:dyDescent="0.25">
      <c r="A145">
        <v>37</v>
      </c>
    </row>
    <row r="146" spans="1:1" x14ac:dyDescent="0.25">
      <c r="A146">
        <v>38</v>
      </c>
    </row>
    <row r="147" spans="1:1" x14ac:dyDescent="0.25">
      <c r="A147">
        <v>39</v>
      </c>
    </row>
    <row r="148" spans="1:1" x14ac:dyDescent="0.25">
      <c r="A148">
        <v>40</v>
      </c>
    </row>
    <row r="149" spans="1:1" x14ac:dyDescent="0.25">
      <c r="A149">
        <v>41</v>
      </c>
    </row>
    <row r="150" spans="1:1" x14ac:dyDescent="0.25">
      <c r="A150">
        <v>42</v>
      </c>
    </row>
    <row r="151" spans="1:1" x14ac:dyDescent="0.25">
      <c r="A151">
        <v>43</v>
      </c>
    </row>
    <row r="152" spans="1:1" x14ac:dyDescent="0.25">
      <c r="A152">
        <v>44</v>
      </c>
    </row>
    <row r="153" spans="1:1" x14ac:dyDescent="0.25">
      <c r="A153">
        <v>45</v>
      </c>
    </row>
    <row r="154" spans="1:1" x14ac:dyDescent="0.25">
      <c r="A154">
        <v>46</v>
      </c>
    </row>
    <row r="155" spans="1:1" x14ac:dyDescent="0.25">
      <c r="A155">
        <v>47</v>
      </c>
    </row>
    <row r="156" spans="1:1" x14ac:dyDescent="0.25">
      <c r="A156">
        <v>48</v>
      </c>
    </row>
    <row r="157" spans="1:1" x14ac:dyDescent="0.25">
      <c r="A157">
        <v>49</v>
      </c>
    </row>
    <row r="158" spans="1:1" x14ac:dyDescent="0.25">
      <c r="A158">
        <v>50</v>
      </c>
    </row>
    <row r="159" spans="1:1" x14ac:dyDescent="0.25">
      <c r="A159">
        <v>51</v>
      </c>
    </row>
    <row r="160" spans="1:1" x14ac:dyDescent="0.25">
      <c r="A160">
        <v>52</v>
      </c>
    </row>
  </sheetData>
  <pageMargins left="0.7" right="0.7" top="0.75" bottom="0.75" header="0.3" footer="0.3"/>
  <pageSetup paperSize="9" orientation="portrait" horizontalDpi="0" verticalDpi="0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11"/>
  <sheetViews>
    <sheetView topLeftCell="A565" workbookViewId="0">
      <selection activeCell="C581" sqref="C581:C583"/>
    </sheetView>
  </sheetViews>
  <sheetFormatPr defaultRowHeight="15" x14ac:dyDescent="0.25"/>
  <cols>
    <col min="1" max="1" width="10" style="1" customWidth="1"/>
    <col min="2" max="2" width="18.28515625" customWidth="1"/>
    <col min="5" max="5" width="13.85546875" customWidth="1"/>
    <col min="8" max="8" width="11.5703125" customWidth="1"/>
    <col min="10" max="10" width="6.85546875" customWidth="1"/>
    <col min="11" max="11" width="13" customWidth="1"/>
    <col min="12" max="12" width="9.28515625" customWidth="1"/>
    <col min="13" max="13" width="7.140625" customWidth="1"/>
    <col min="14" max="14" width="8.5703125" customWidth="1"/>
    <col min="17" max="17" width="15.85546875" customWidth="1"/>
  </cols>
  <sheetData>
    <row r="1" spans="1:20" x14ac:dyDescent="0.25">
      <c r="A1" s="1" t="s">
        <v>45</v>
      </c>
      <c r="B1" t="s">
        <v>46</v>
      </c>
      <c r="C1" t="s">
        <v>47</v>
      </c>
      <c r="H1" s="14"/>
      <c r="I1" s="14"/>
      <c r="J1" s="14"/>
      <c r="K1" s="14"/>
      <c r="L1" s="19"/>
      <c r="M1" s="19"/>
      <c r="N1" s="19"/>
      <c r="O1" s="20"/>
      <c r="P1" s="20"/>
      <c r="Q1" s="20"/>
      <c r="R1" s="20"/>
      <c r="S1" s="20"/>
      <c r="T1" s="20"/>
    </row>
    <row r="2" spans="1:20" x14ac:dyDescent="0.25">
      <c r="A2" s="1">
        <v>41791</v>
      </c>
      <c r="B2">
        <v>11</v>
      </c>
      <c r="C2">
        <f>WEEKNUM(A2,21)</f>
        <v>22</v>
      </c>
      <c r="G2" t="s">
        <v>51</v>
      </c>
      <c r="H2" t="s">
        <v>48</v>
      </c>
    </row>
    <row r="3" spans="1:20" x14ac:dyDescent="0.25">
      <c r="A3" s="1">
        <v>41792</v>
      </c>
      <c r="B3">
        <v>13</v>
      </c>
      <c r="C3">
        <f t="shared" ref="C3:C66" si="0">WEEKNUM(A3,21)</f>
        <v>23</v>
      </c>
      <c r="D3">
        <f>C3</f>
        <v>23</v>
      </c>
      <c r="E3">
        <f>AVERAGE(B3:B9)</f>
        <v>16</v>
      </c>
      <c r="F3">
        <v>2014</v>
      </c>
      <c r="G3">
        <v>23</v>
      </c>
      <c r="H3" s="5">
        <v>16</v>
      </c>
    </row>
    <row r="4" spans="1:20" x14ac:dyDescent="0.25">
      <c r="A4" s="1">
        <v>41793</v>
      </c>
      <c r="B4">
        <v>13</v>
      </c>
      <c r="C4">
        <f t="shared" si="0"/>
        <v>23</v>
      </c>
      <c r="E4" s="10"/>
      <c r="G4">
        <v>24</v>
      </c>
      <c r="H4" s="5">
        <v>12.714285714285714</v>
      </c>
    </row>
    <row r="5" spans="1:20" x14ac:dyDescent="0.25">
      <c r="A5" s="1">
        <v>41794</v>
      </c>
      <c r="B5">
        <v>19</v>
      </c>
      <c r="C5">
        <f t="shared" si="0"/>
        <v>23</v>
      </c>
      <c r="E5" s="11"/>
      <c r="G5">
        <v>25</v>
      </c>
      <c r="H5" s="5">
        <v>9</v>
      </c>
    </row>
    <row r="6" spans="1:20" x14ac:dyDescent="0.25">
      <c r="A6" s="1">
        <v>41795</v>
      </c>
      <c r="B6">
        <v>20</v>
      </c>
      <c r="C6">
        <f t="shared" si="0"/>
        <v>23</v>
      </c>
      <c r="E6" s="11"/>
      <c r="G6">
        <v>26</v>
      </c>
      <c r="H6" s="5">
        <v>10.857142857142858</v>
      </c>
    </row>
    <row r="7" spans="1:20" x14ac:dyDescent="0.25">
      <c r="A7" s="1">
        <v>41796</v>
      </c>
      <c r="B7">
        <v>18</v>
      </c>
      <c r="C7">
        <f t="shared" si="0"/>
        <v>23</v>
      </c>
      <c r="E7" s="10"/>
      <c r="F7" s="5"/>
      <c r="G7">
        <v>27</v>
      </c>
      <c r="H7" s="5">
        <v>14</v>
      </c>
      <c r="J7" s="5"/>
      <c r="K7" s="5"/>
      <c r="M7" s="5"/>
      <c r="N7" s="5"/>
      <c r="O7" s="5"/>
      <c r="P7" s="5"/>
      <c r="Q7" s="5"/>
      <c r="R7" s="5"/>
      <c r="S7" s="5"/>
      <c r="T7" s="5"/>
    </row>
    <row r="8" spans="1:20" x14ac:dyDescent="0.25">
      <c r="A8" s="1">
        <v>41797</v>
      </c>
      <c r="B8">
        <v>15</v>
      </c>
      <c r="C8">
        <f t="shared" si="0"/>
        <v>23</v>
      </c>
      <c r="E8" s="10"/>
      <c r="F8" s="5"/>
      <c r="G8">
        <v>28</v>
      </c>
      <c r="H8" s="5">
        <v>18</v>
      </c>
      <c r="J8" s="5"/>
      <c r="K8" s="5"/>
      <c r="M8" s="5"/>
      <c r="N8" s="5"/>
      <c r="O8" s="5"/>
      <c r="P8" s="5"/>
      <c r="Q8" s="5"/>
      <c r="R8" s="5"/>
      <c r="S8" s="5"/>
      <c r="T8" s="5"/>
    </row>
    <row r="9" spans="1:20" x14ac:dyDescent="0.25">
      <c r="A9" s="1">
        <v>41798</v>
      </c>
      <c r="B9">
        <v>14</v>
      </c>
      <c r="C9">
        <f t="shared" si="0"/>
        <v>23</v>
      </c>
      <c r="E9" s="10"/>
      <c r="F9" s="5"/>
      <c r="G9">
        <v>29</v>
      </c>
      <c r="H9" s="5">
        <v>18.714285714285715</v>
      </c>
      <c r="J9" s="5"/>
      <c r="K9" s="5"/>
      <c r="M9" s="5"/>
      <c r="N9" s="5"/>
      <c r="O9" s="5"/>
      <c r="P9" s="5"/>
      <c r="Q9" s="5"/>
      <c r="R9" s="5"/>
      <c r="S9" s="5"/>
      <c r="T9" s="5"/>
    </row>
    <row r="10" spans="1:20" x14ac:dyDescent="0.25">
      <c r="A10" s="1">
        <v>41799</v>
      </c>
      <c r="B10">
        <v>15</v>
      </c>
      <c r="C10">
        <f t="shared" si="0"/>
        <v>24</v>
      </c>
      <c r="D10">
        <f t="shared" ref="D10" si="1">C10</f>
        <v>24</v>
      </c>
      <c r="E10">
        <f t="shared" ref="E10" si="2">AVERAGE(B10:B16)</f>
        <v>12.714285714285714</v>
      </c>
      <c r="F10" s="5"/>
      <c r="G10">
        <v>30</v>
      </c>
      <c r="H10" s="5">
        <v>21.142857142857142</v>
      </c>
      <c r="J10" s="5"/>
      <c r="K10" s="5"/>
      <c r="M10" s="5"/>
      <c r="N10" s="5"/>
      <c r="O10" s="5"/>
      <c r="P10" s="5"/>
      <c r="Q10" s="5"/>
      <c r="R10" s="5"/>
      <c r="S10" s="5"/>
      <c r="T10" s="5"/>
    </row>
    <row r="11" spans="1:20" x14ac:dyDescent="0.25">
      <c r="A11" s="1">
        <v>41800</v>
      </c>
      <c r="B11">
        <v>13</v>
      </c>
      <c r="C11">
        <f t="shared" si="0"/>
        <v>24</v>
      </c>
      <c r="E11" s="10"/>
      <c r="F11" s="5"/>
      <c r="G11">
        <v>31</v>
      </c>
      <c r="H11" s="5">
        <v>20.571428571428573</v>
      </c>
      <c r="J11" s="5"/>
      <c r="K11" s="5"/>
      <c r="M11" s="5"/>
      <c r="N11" s="5"/>
      <c r="O11" s="5"/>
      <c r="P11" s="5"/>
      <c r="Q11" s="5"/>
      <c r="R11" s="5"/>
      <c r="S11" s="5"/>
      <c r="T11" s="5"/>
    </row>
    <row r="12" spans="1:20" x14ac:dyDescent="0.25">
      <c r="A12" s="1">
        <v>41801</v>
      </c>
      <c r="B12">
        <v>14</v>
      </c>
      <c r="C12">
        <f t="shared" si="0"/>
        <v>24</v>
      </c>
      <c r="E12" s="11"/>
      <c r="F12" s="5"/>
      <c r="G12">
        <v>32</v>
      </c>
      <c r="H12" s="5">
        <v>21.142857142857142</v>
      </c>
      <c r="J12" s="5"/>
      <c r="K12" s="5"/>
      <c r="M12" s="5"/>
      <c r="N12" s="5"/>
      <c r="O12" s="5"/>
      <c r="P12" s="5"/>
      <c r="Q12" s="5"/>
      <c r="R12" s="5"/>
      <c r="S12" s="5"/>
      <c r="T12" s="5"/>
    </row>
    <row r="13" spans="1:20" x14ac:dyDescent="0.25">
      <c r="A13" s="1">
        <v>41802</v>
      </c>
      <c r="B13">
        <v>13</v>
      </c>
      <c r="C13">
        <f t="shared" si="0"/>
        <v>24</v>
      </c>
      <c r="E13" s="11"/>
      <c r="F13" s="5"/>
      <c r="G13">
        <v>33</v>
      </c>
      <c r="H13" s="5">
        <v>15.285714285714286</v>
      </c>
      <c r="J13" s="5"/>
      <c r="K13" s="5"/>
      <c r="M13" s="5"/>
      <c r="N13" s="5"/>
      <c r="O13" s="5"/>
      <c r="P13" s="5"/>
      <c r="Q13" s="5"/>
      <c r="R13" s="5"/>
      <c r="S13" s="5"/>
      <c r="T13" s="5"/>
    </row>
    <row r="14" spans="1:20" x14ac:dyDescent="0.25">
      <c r="A14" s="1">
        <v>41803</v>
      </c>
      <c r="B14">
        <v>13</v>
      </c>
      <c r="C14">
        <f t="shared" si="0"/>
        <v>24</v>
      </c>
      <c r="E14" s="10"/>
      <c r="F14" s="5"/>
      <c r="G14">
        <v>34</v>
      </c>
      <c r="H14" s="5">
        <v>13.142857142857142</v>
      </c>
      <c r="J14" s="5"/>
      <c r="K14" s="5"/>
      <c r="M14" s="5"/>
      <c r="N14" s="5"/>
      <c r="O14" s="5"/>
      <c r="P14" s="5"/>
      <c r="Q14" s="5"/>
      <c r="R14" s="5"/>
      <c r="S14" s="5"/>
      <c r="T14" s="5"/>
    </row>
    <row r="15" spans="1:20" x14ac:dyDescent="0.25">
      <c r="A15" s="1">
        <v>41804</v>
      </c>
      <c r="B15">
        <v>10</v>
      </c>
      <c r="C15">
        <f t="shared" si="0"/>
        <v>24</v>
      </c>
      <c r="E15" s="10"/>
      <c r="F15" s="5"/>
      <c r="G15">
        <v>35</v>
      </c>
      <c r="H15" s="5">
        <v>11.714285714285714</v>
      </c>
      <c r="J15" s="5"/>
      <c r="K15" s="5"/>
      <c r="M15" s="5"/>
      <c r="N15" s="5"/>
      <c r="O15" s="5"/>
      <c r="P15" s="5"/>
      <c r="Q15" s="5"/>
      <c r="R15" s="5"/>
      <c r="S15" s="5"/>
      <c r="T15" s="5"/>
    </row>
    <row r="16" spans="1:20" x14ac:dyDescent="0.25">
      <c r="A16" s="1">
        <v>41805</v>
      </c>
      <c r="B16">
        <v>11</v>
      </c>
      <c r="C16">
        <f t="shared" si="0"/>
        <v>24</v>
      </c>
      <c r="E16" s="10"/>
      <c r="F16" s="5"/>
      <c r="G16">
        <v>36</v>
      </c>
      <c r="H16" s="5">
        <v>13.285714285714286</v>
      </c>
      <c r="J16" s="5"/>
      <c r="K16" s="5"/>
      <c r="M16" s="5"/>
      <c r="N16" s="5"/>
      <c r="O16" s="5"/>
      <c r="P16" s="5"/>
      <c r="Q16" s="5"/>
      <c r="R16" s="5"/>
      <c r="S16" s="5"/>
      <c r="T16" s="5"/>
    </row>
    <row r="17" spans="1:20" x14ac:dyDescent="0.25">
      <c r="A17" s="1">
        <v>41806</v>
      </c>
      <c r="B17">
        <v>10</v>
      </c>
      <c r="C17">
        <f t="shared" si="0"/>
        <v>25</v>
      </c>
      <c r="D17">
        <f t="shared" ref="D17" si="3">C17</f>
        <v>25</v>
      </c>
      <c r="E17">
        <f t="shared" ref="E17" si="4">AVERAGE(B17:B23)</f>
        <v>9</v>
      </c>
      <c r="F17" s="5"/>
      <c r="G17">
        <v>37</v>
      </c>
      <c r="H17" s="5">
        <v>12.142857142857142</v>
      </c>
      <c r="J17" s="5"/>
      <c r="K17" s="5"/>
      <c r="M17" s="5"/>
      <c r="N17" s="5"/>
      <c r="O17" s="5"/>
      <c r="P17" s="5"/>
      <c r="Q17" s="5"/>
      <c r="R17" s="5"/>
      <c r="S17" s="5"/>
      <c r="T17" s="5"/>
    </row>
    <row r="18" spans="1:20" x14ac:dyDescent="0.25">
      <c r="A18" s="1">
        <v>41807</v>
      </c>
      <c r="B18">
        <v>7</v>
      </c>
      <c r="C18">
        <f t="shared" si="0"/>
        <v>25</v>
      </c>
      <c r="E18" s="10"/>
      <c r="F18" s="5"/>
      <c r="G18">
        <v>38</v>
      </c>
      <c r="H18" s="5">
        <v>10.857142857142858</v>
      </c>
      <c r="J18" s="5"/>
      <c r="K18" s="5"/>
      <c r="M18" s="5"/>
      <c r="N18" s="5"/>
      <c r="O18" s="5"/>
      <c r="P18" s="5"/>
      <c r="Q18" s="5"/>
      <c r="R18" s="5"/>
      <c r="S18" s="5"/>
      <c r="T18" s="5"/>
    </row>
    <row r="19" spans="1:20" x14ac:dyDescent="0.25">
      <c r="A19" s="1">
        <v>41808</v>
      </c>
      <c r="B19">
        <v>11</v>
      </c>
      <c r="C19">
        <f t="shared" si="0"/>
        <v>25</v>
      </c>
      <c r="E19" s="11"/>
      <c r="F19" s="5"/>
      <c r="G19">
        <v>39</v>
      </c>
      <c r="H19" s="5">
        <v>7.5714285714285712</v>
      </c>
      <c r="J19" s="5"/>
      <c r="K19" s="5"/>
      <c r="M19" s="5"/>
      <c r="N19" s="5"/>
      <c r="O19" s="5"/>
      <c r="P19" s="5"/>
      <c r="Q19" s="5"/>
      <c r="R19" s="5"/>
      <c r="S19" s="5"/>
      <c r="T19" s="5"/>
    </row>
    <row r="20" spans="1:20" x14ac:dyDescent="0.25">
      <c r="A20" s="1">
        <v>41809</v>
      </c>
      <c r="B20">
        <v>12</v>
      </c>
      <c r="C20">
        <f t="shared" si="0"/>
        <v>25</v>
      </c>
      <c r="E20" s="11"/>
      <c r="F20" s="5"/>
      <c r="G20">
        <v>40</v>
      </c>
      <c r="H20" s="5">
        <v>7.4285714285714288</v>
      </c>
      <c r="J20" s="5"/>
      <c r="K20" s="5"/>
      <c r="M20" s="5"/>
      <c r="N20" s="5"/>
      <c r="O20" s="5"/>
      <c r="P20" s="5"/>
      <c r="Q20" s="5"/>
      <c r="R20" s="5"/>
      <c r="S20" s="5"/>
      <c r="T20" s="5"/>
    </row>
    <row r="21" spans="1:20" x14ac:dyDescent="0.25">
      <c r="A21" s="1">
        <v>41810</v>
      </c>
      <c r="B21">
        <v>8</v>
      </c>
      <c r="C21">
        <f t="shared" si="0"/>
        <v>25</v>
      </c>
      <c r="E21" s="10"/>
      <c r="F21" s="5"/>
      <c r="G21">
        <v>41</v>
      </c>
      <c r="H21" s="5">
        <v>8</v>
      </c>
      <c r="J21" s="5"/>
      <c r="K21" s="5"/>
      <c r="M21" s="5"/>
      <c r="N21" s="5"/>
      <c r="O21" s="5"/>
      <c r="P21" s="5"/>
      <c r="Q21" s="5"/>
      <c r="R21" s="5"/>
      <c r="S21" s="5"/>
      <c r="T21" s="5"/>
    </row>
    <row r="22" spans="1:20" x14ac:dyDescent="0.25">
      <c r="A22" s="1">
        <v>41811</v>
      </c>
      <c r="B22">
        <v>8</v>
      </c>
      <c r="C22">
        <f t="shared" si="0"/>
        <v>25</v>
      </c>
      <c r="E22" s="10"/>
      <c r="F22" s="5"/>
      <c r="G22">
        <v>42</v>
      </c>
      <c r="H22" s="5">
        <v>2</v>
      </c>
      <c r="J22" s="5"/>
      <c r="K22" s="5"/>
      <c r="M22" s="5"/>
      <c r="N22" s="5"/>
      <c r="O22" s="5"/>
      <c r="P22" s="5"/>
      <c r="Q22" s="5"/>
      <c r="R22" s="5"/>
      <c r="S22" s="5"/>
      <c r="T22" s="5"/>
    </row>
    <row r="23" spans="1:20" x14ac:dyDescent="0.25">
      <c r="A23" s="1">
        <v>41812</v>
      </c>
      <c r="B23">
        <v>7</v>
      </c>
      <c r="C23">
        <f t="shared" si="0"/>
        <v>25</v>
      </c>
      <c r="E23" s="10"/>
      <c r="F23" s="5"/>
      <c r="G23">
        <v>43</v>
      </c>
      <c r="H23" s="5">
        <v>0.42857142857142855</v>
      </c>
      <c r="J23" s="5"/>
      <c r="K23" s="5"/>
      <c r="M23" s="5"/>
      <c r="N23" s="5"/>
      <c r="O23" s="5"/>
      <c r="P23" s="5"/>
      <c r="Q23" s="5"/>
      <c r="R23" s="5"/>
      <c r="S23" s="5"/>
      <c r="T23" s="5"/>
    </row>
    <row r="24" spans="1:20" x14ac:dyDescent="0.25">
      <c r="A24" s="1">
        <v>41813</v>
      </c>
      <c r="B24">
        <v>9</v>
      </c>
      <c r="C24">
        <f t="shared" si="0"/>
        <v>26</v>
      </c>
      <c r="D24">
        <f t="shared" ref="D24" si="5">C24</f>
        <v>26</v>
      </c>
      <c r="E24">
        <f t="shared" ref="E24" si="6">AVERAGE(B24:B30)</f>
        <v>10.857142857142858</v>
      </c>
      <c r="F24" s="5"/>
      <c r="G24">
        <v>44</v>
      </c>
      <c r="H24" s="5">
        <v>4.7142857142857144</v>
      </c>
      <c r="J24" s="5"/>
      <c r="K24" s="5"/>
      <c r="M24" s="5"/>
      <c r="N24" s="5"/>
      <c r="O24" s="5"/>
      <c r="P24" s="5"/>
      <c r="Q24" s="5"/>
      <c r="R24" s="5"/>
      <c r="S24" s="5"/>
      <c r="T24" s="5"/>
    </row>
    <row r="25" spans="1:20" x14ac:dyDescent="0.25">
      <c r="A25" s="1">
        <v>41814</v>
      </c>
      <c r="B25">
        <v>11</v>
      </c>
      <c r="C25">
        <f t="shared" si="0"/>
        <v>26</v>
      </c>
      <c r="E25" s="10"/>
      <c r="F25" s="5"/>
      <c r="G25">
        <v>45</v>
      </c>
      <c r="H25" s="5">
        <v>2.1428571428571428</v>
      </c>
      <c r="J25" s="5"/>
      <c r="K25" s="5"/>
      <c r="M25" s="5"/>
      <c r="N25" s="5"/>
      <c r="O25" s="5"/>
      <c r="P25" s="5"/>
      <c r="Q25" s="5"/>
      <c r="R25" s="5"/>
      <c r="S25" s="5"/>
      <c r="T25" s="5"/>
    </row>
    <row r="26" spans="1:20" x14ac:dyDescent="0.25">
      <c r="A26" s="1">
        <v>41815</v>
      </c>
      <c r="B26">
        <v>11</v>
      </c>
      <c r="C26">
        <f t="shared" si="0"/>
        <v>26</v>
      </c>
      <c r="E26" s="11"/>
      <c r="F26" s="5"/>
      <c r="G26">
        <v>46</v>
      </c>
      <c r="H26" s="5">
        <v>1.5714285714285714</v>
      </c>
      <c r="J26" s="5"/>
      <c r="K26" s="5"/>
      <c r="M26" s="5"/>
      <c r="N26" s="5"/>
      <c r="O26" s="5"/>
      <c r="P26" s="5"/>
      <c r="Q26" s="5"/>
      <c r="R26" s="5"/>
      <c r="S26" s="5"/>
      <c r="T26" s="5"/>
    </row>
    <row r="27" spans="1:20" x14ac:dyDescent="0.25">
      <c r="A27" s="1">
        <v>41816</v>
      </c>
      <c r="B27">
        <v>12</v>
      </c>
      <c r="C27">
        <f t="shared" si="0"/>
        <v>26</v>
      </c>
      <c r="E27" s="11"/>
      <c r="F27" s="5"/>
      <c r="G27">
        <v>47</v>
      </c>
      <c r="H27" s="5">
        <v>-1.2857142857142858</v>
      </c>
      <c r="J27" s="5"/>
      <c r="K27" s="5"/>
      <c r="M27" s="5"/>
      <c r="N27" s="5"/>
      <c r="O27" s="5"/>
      <c r="P27" s="5"/>
      <c r="Q27" s="5"/>
      <c r="R27" s="5"/>
      <c r="S27" s="5"/>
      <c r="T27" s="5"/>
    </row>
    <row r="28" spans="1:20" x14ac:dyDescent="0.25">
      <c r="A28" s="1">
        <v>41817</v>
      </c>
      <c r="B28">
        <v>11</v>
      </c>
      <c r="C28">
        <f t="shared" si="0"/>
        <v>26</v>
      </c>
      <c r="E28" s="10"/>
      <c r="F28" s="5"/>
      <c r="G28">
        <v>48</v>
      </c>
      <c r="H28" s="5">
        <v>1.1428571428571428</v>
      </c>
      <c r="J28" s="5"/>
      <c r="K28" s="5"/>
      <c r="M28" s="5"/>
      <c r="N28" s="5"/>
      <c r="O28" s="5"/>
      <c r="P28" s="5"/>
      <c r="Q28" s="5"/>
      <c r="R28" s="5"/>
      <c r="S28" s="5"/>
      <c r="T28" s="5"/>
    </row>
    <row r="29" spans="1:20" x14ac:dyDescent="0.25">
      <c r="A29" s="1">
        <v>41818</v>
      </c>
      <c r="B29">
        <v>11</v>
      </c>
      <c r="C29">
        <f t="shared" si="0"/>
        <v>26</v>
      </c>
      <c r="E29" s="10"/>
      <c r="F29" s="5"/>
      <c r="G29">
        <v>49</v>
      </c>
      <c r="H29" s="5">
        <v>-0.5714285714285714</v>
      </c>
      <c r="J29" s="5"/>
      <c r="K29" s="5"/>
      <c r="M29" s="5"/>
      <c r="N29" s="5"/>
      <c r="O29" s="5"/>
      <c r="P29" s="5"/>
      <c r="Q29" s="5"/>
      <c r="R29" s="5"/>
      <c r="S29" s="5"/>
      <c r="T29" s="5"/>
    </row>
    <row r="30" spans="1:20" x14ac:dyDescent="0.25">
      <c r="A30" s="1">
        <v>41819</v>
      </c>
      <c r="B30">
        <v>11</v>
      </c>
      <c r="C30">
        <f t="shared" si="0"/>
        <v>26</v>
      </c>
      <c r="E30" s="10"/>
      <c r="F30" s="5"/>
      <c r="G30">
        <v>50</v>
      </c>
      <c r="H30" s="5">
        <v>1</v>
      </c>
      <c r="J30" s="5"/>
      <c r="K30" s="5"/>
      <c r="M30" s="5"/>
      <c r="N30" s="5"/>
      <c r="O30" s="5"/>
      <c r="P30" s="5"/>
      <c r="Q30" s="5"/>
      <c r="R30" s="5"/>
      <c r="S30" s="5"/>
      <c r="T30" s="5"/>
    </row>
    <row r="31" spans="1:20" x14ac:dyDescent="0.25">
      <c r="A31" s="1">
        <v>41820</v>
      </c>
      <c r="B31">
        <v>12</v>
      </c>
      <c r="C31">
        <f t="shared" si="0"/>
        <v>27</v>
      </c>
      <c r="D31">
        <f t="shared" ref="D31" si="7">C31</f>
        <v>27</v>
      </c>
      <c r="E31">
        <f t="shared" ref="E31" si="8">AVERAGE(B31:B37)</f>
        <v>14</v>
      </c>
      <c r="F31" s="5"/>
      <c r="G31">
        <v>51</v>
      </c>
      <c r="H31" s="5">
        <v>-0.42857142857142855</v>
      </c>
      <c r="J31" s="5"/>
      <c r="K31" s="5"/>
      <c r="M31" s="5"/>
      <c r="N31" s="5"/>
      <c r="O31" s="5"/>
      <c r="P31" s="5"/>
      <c r="Q31" s="5"/>
      <c r="R31" s="5"/>
      <c r="S31" s="5"/>
      <c r="T31" s="5"/>
    </row>
    <row r="32" spans="1:20" x14ac:dyDescent="0.25">
      <c r="A32" s="1">
        <v>41821</v>
      </c>
      <c r="B32">
        <v>12</v>
      </c>
      <c r="C32">
        <f t="shared" si="0"/>
        <v>27</v>
      </c>
      <c r="E32" s="10"/>
      <c r="F32" s="5"/>
      <c r="G32">
        <v>52</v>
      </c>
      <c r="H32" s="5">
        <v>-9.5714285714285712</v>
      </c>
      <c r="J32" s="5"/>
      <c r="K32" s="5"/>
      <c r="M32" s="5"/>
      <c r="N32" s="5"/>
      <c r="O32" s="5"/>
      <c r="P32" s="5"/>
      <c r="Q32" s="5"/>
      <c r="R32" s="5"/>
      <c r="S32" s="5"/>
      <c r="T32" s="5"/>
    </row>
    <row r="33" spans="1:20" x14ac:dyDescent="0.25">
      <c r="A33" s="1">
        <v>41822</v>
      </c>
      <c r="B33">
        <v>11</v>
      </c>
      <c r="C33">
        <f t="shared" si="0"/>
        <v>27</v>
      </c>
      <c r="E33" s="11"/>
      <c r="F33" s="5">
        <v>2015</v>
      </c>
      <c r="G33">
        <v>1</v>
      </c>
      <c r="H33" s="5">
        <v>-2.5714285714285716</v>
      </c>
      <c r="J33" s="5"/>
      <c r="K33" s="5"/>
      <c r="M33" s="5"/>
      <c r="N33" s="5"/>
      <c r="O33" s="5"/>
      <c r="P33" s="5"/>
      <c r="Q33" s="5"/>
      <c r="R33" s="5"/>
      <c r="S33" s="5"/>
      <c r="T33" s="5"/>
    </row>
    <row r="34" spans="1:20" x14ac:dyDescent="0.25">
      <c r="A34" s="1">
        <v>41823</v>
      </c>
      <c r="B34">
        <v>16</v>
      </c>
      <c r="C34">
        <f t="shared" si="0"/>
        <v>27</v>
      </c>
      <c r="E34" s="11"/>
      <c r="F34" s="5"/>
      <c r="G34">
        <v>2</v>
      </c>
      <c r="H34" s="5">
        <v>-7.2857142857142856</v>
      </c>
      <c r="J34" s="5"/>
      <c r="K34" s="5"/>
      <c r="M34" s="5"/>
      <c r="N34" s="5"/>
      <c r="O34" s="5"/>
      <c r="P34" s="5"/>
      <c r="Q34" s="5"/>
      <c r="R34" s="5"/>
      <c r="S34" s="5"/>
      <c r="T34" s="5"/>
    </row>
    <row r="35" spans="1:20" x14ac:dyDescent="0.25">
      <c r="A35" s="1">
        <v>41824</v>
      </c>
      <c r="B35">
        <v>16</v>
      </c>
      <c r="C35">
        <f t="shared" si="0"/>
        <v>27</v>
      </c>
      <c r="E35" s="10"/>
      <c r="F35" s="5"/>
      <c r="G35">
        <v>3</v>
      </c>
      <c r="H35" s="5">
        <v>-2.8571428571428572</v>
      </c>
      <c r="J35" s="5"/>
      <c r="K35" s="5"/>
      <c r="M35" s="5"/>
      <c r="N35" s="5"/>
      <c r="O35" s="5"/>
      <c r="P35" s="5"/>
      <c r="Q35" s="5"/>
      <c r="R35" s="5"/>
      <c r="S35" s="5"/>
      <c r="T35" s="5"/>
    </row>
    <row r="36" spans="1:20" x14ac:dyDescent="0.25">
      <c r="A36" s="1">
        <v>41825</v>
      </c>
      <c r="B36">
        <v>14</v>
      </c>
      <c r="C36">
        <f t="shared" si="0"/>
        <v>27</v>
      </c>
      <c r="E36" s="10"/>
      <c r="F36" s="5"/>
      <c r="G36">
        <v>4</v>
      </c>
      <c r="H36" s="5">
        <v>-7.2857142857142856</v>
      </c>
      <c r="J36" s="5"/>
      <c r="K36" s="5"/>
      <c r="M36" s="5"/>
      <c r="N36" s="5"/>
      <c r="O36" s="5"/>
      <c r="P36" s="5"/>
      <c r="Q36" s="5"/>
      <c r="R36" s="5"/>
      <c r="S36" s="5"/>
      <c r="T36" s="5"/>
    </row>
    <row r="37" spans="1:20" x14ac:dyDescent="0.25">
      <c r="A37" s="1">
        <v>41826</v>
      </c>
      <c r="B37">
        <v>17</v>
      </c>
      <c r="C37">
        <f t="shared" si="0"/>
        <v>27</v>
      </c>
      <c r="E37" s="10"/>
      <c r="F37" s="5"/>
      <c r="G37">
        <v>5</v>
      </c>
      <c r="H37" s="5">
        <v>-0.8571428571428571</v>
      </c>
      <c r="J37" s="5"/>
      <c r="K37" s="5"/>
      <c r="M37" s="5"/>
      <c r="N37" s="5"/>
      <c r="O37" s="5"/>
      <c r="P37" s="5"/>
      <c r="Q37" s="5"/>
      <c r="R37" s="5"/>
      <c r="S37" s="5"/>
      <c r="T37" s="5"/>
    </row>
    <row r="38" spans="1:20" x14ac:dyDescent="0.25">
      <c r="A38" s="1">
        <v>41827</v>
      </c>
      <c r="B38">
        <v>19</v>
      </c>
      <c r="C38">
        <f t="shared" si="0"/>
        <v>28</v>
      </c>
      <c r="D38">
        <f t="shared" ref="D38" si="9">C38</f>
        <v>28</v>
      </c>
      <c r="E38">
        <f t="shared" ref="E38" si="10">AVERAGE(B38:B44)</f>
        <v>18</v>
      </c>
      <c r="F38" s="5"/>
      <c r="G38">
        <v>6</v>
      </c>
      <c r="H38" s="5">
        <v>-3</v>
      </c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</row>
    <row r="39" spans="1:20" x14ac:dyDescent="0.25">
      <c r="A39" s="1">
        <v>41828</v>
      </c>
      <c r="B39">
        <v>20</v>
      </c>
      <c r="C39">
        <f t="shared" si="0"/>
        <v>28</v>
      </c>
      <c r="E39" s="10"/>
      <c r="F39" s="5"/>
      <c r="G39">
        <v>7</v>
      </c>
      <c r="H39" s="5">
        <v>-3</v>
      </c>
      <c r="J39" s="5"/>
      <c r="K39" s="5"/>
      <c r="M39" s="5"/>
      <c r="N39" s="5"/>
      <c r="O39" s="5"/>
      <c r="P39" s="5"/>
      <c r="Q39" s="5"/>
      <c r="R39" s="5"/>
      <c r="S39" s="5"/>
      <c r="T39" s="5"/>
    </row>
    <row r="40" spans="1:20" x14ac:dyDescent="0.25">
      <c r="A40" s="1">
        <v>41829</v>
      </c>
      <c r="B40">
        <v>20</v>
      </c>
      <c r="C40">
        <f t="shared" si="0"/>
        <v>28</v>
      </c>
      <c r="E40" s="11"/>
      <c r="F40" s="5"/>
      <c r="G40">
        <v>8</v>
      </c>
      <c r="H40" s="5">
        <v>-1.4285714285714286</v>
      </c>
      <c r="J40" s="5"/>
      <c r="K40" s="5"/>
      <c r="M40" s="5"/>
      <c r="N40" s="5"/>
      <c r="O40" s="5"/>
      <c r="P40" s="5"/>
      <c r="Q40" s="5"/>
      <c r="R40" s="5"/>
      <c r="S40" s="5"/>
      <c r="T40" s="5"/>
    </row>
    <row r="41" spans="1:20" x14ac:dyDescent="0.25">
      <c r="A41" s="1">
        <v>41830</v>
      </c>
      <c r="B41">
        <v>17</v>
      </c>
      <c r="C41">
        <f t="shared" si="0"/>
        <v>28</v>
      </c>
      <c r="E41" s="11"/>
      <c r="F41" s="5"/>
      <c r="G41">
        <v>9</v>
      </c>
      <c r="H41" s="5">
        <v>1.1428571428571428</v>
      </c>
      <c r="J41" s="5"/>
      <c r="K41" s="5"/>
      <c r="M41" s="5"/>
      <c r="N41" s="5"/>
      <c r="O41" s="5"/>
      <c r="P41" s="5"/>
      <c r="Q41" s="5"/>
      <c r="R41" s="5"/>
      <c r="S41" s="5"/>
      <c r="T41" s="5"/>
    </row>
    <row r="42" spans="1:20" x14ac:dyDescent="0.25">
      <c r="A42" s="1">
        <v>41831</v>
      </c>
      <c r="B42">
        <v>14</v>
      </c>
      <c r="C42">
        <f t="shared" si="0"/>
        <v>28</v>
      </c>
      <c r="E42" s="10"/>
      <c r="F42" s="5"/>
      <c r="G42">
        <v>10</v>
      </c>
      <c r="H42" s="5">
        <v>1.2857142857142858</v>
      </c>
      <c r="J42" s="5"/>
      <c r="K42" s="5"/>
      <c r="M42" s="5"/>
      <c r="N42" s="5"/>
      <c r="O42" s="5"/>
      <c r="P42" s="5"/>
      <c r="Q42" s="5"/>
      <c r="R42" s="5"/>
      <c r="S42" s="5"/>
      <c r="T42" s="5"/>
    </row>
    <row r="43" spans="1:20" x14ac:dyDescent="0.25">
      <c r="A43" s="1">
        <v>41832</v>
      </c>
      <c r="B43">
        <v>16</v>
      </c>
      <c r="C43">
        <f t="shared" si="0"/>
        <v>28</v>
      </c>
      <c r="E43" s="10"/>
      <c r="F43" s="5"/>
      <c r="G43">
        <v>11</v>
      </c>
      <c r="H43" s="5">
        <v>0.42857142857142855</v>
      </c>
      <c r="J43" s="5"/>
      <c r="K43" s="5"/>
      <c r="M43" s="5"/>
      <c r="N43" s="5"/>
      <c r="O43" s="5"/>
      <c r="P43" s="5"/>
      <c r="Q43" s="5"/>
      <c r="R43" s="5"/>
      <c r="S43" s="5"/>
      <c r="T43" s="5"/>
    </row>
    <row r="44" spans="1:20" x14ac:dyDescent="0.25">
      <c r="A44" s="1">
        <v>41833</v>
      </c>
      <c r="B44">
        <v>20</v>
      </c>
      <c r="C44">
        <f t="shared" si="0"/>
        <v>28</v>
      </c>
      <c r="E44" s="10"/>
      <c r="F44" s="5"/>
      <c r="G44">
        <v>12</v>
      </c>
      <c r="H44" s="5">
        <v>-0.14285714285714285</v>
      </c>
      <c r="J44" s="5"/>
      <c r="K44" s="5"/>
      <c r="M44" s="5"/>
      <c r="N44" s="5"/>
      <c r="O44" s="5"/>
      <c r="P44" s="5"/>
      <c r="Q44" s="5"/>
      <c r="R44" s="5"/>
      <c r="S44" s="5"/>
      <c r="T44" s="5"/>
    </row>
    <row r="45" spans="1:20" x14ac:dyDescent="0.25">
      <c r="A45" s="1">
        <v>41834</v>
      </c>
      <c r="B45">
        <v>19</v>
      </c>
      <c r="C45">
        <f t="shared" si="0"/>
        <v>29</v>
      </c>
      <c r="D45">
        <f t="shared" ref="D45" si="11">C45</f>
        <v>29</v>
      </c>
      <c r="E45">
        <f t="shared" ref="E45" si="12">AVERAGE(B45:B51)</f>
        <v>18.714285714285715</v>
      </c>
      <c r="F45" s="5"/>
      <c r="G45">
        <v>13</v>
      </c>
      <c r="H45" s="5">
        <v>0.14285714285714285</v>
      </c>
      <c r="J45" s="5"/>
      <c r="K45" s="5"/>
      <c r="M45" s="5"/>
      <c r="N45" s="5"/>
      <c r="O45" s="5"/>
      <c r="P45" s="5"/>
      <c r="Q45" s="5"/>
      <c r="R45" s="5"/>
      <c r="S45" s="5"/>
      <c r="T45" s="5"/>
    </row>
    <row r="46" spans="1:20" x14ac:dyDescent="0.25">
      <c r="A46" s="1">
        <v>41835</v>
      </c>
      <c r="B46">
        <v>17</v>
      </c>
      <c r="C46">
        <f t="shared" si="0"/>
        <v>29</v>
      </c>
      <c r="E46" s="10"/>
      <c r="F46" s="5"/>
      <c r="G46">
        <v>14</v>
      </c>
      <c r="H46" s="5">
        <v>1.2857142857142858</v>
      </c>
      <c r="J46" s="5"/>
      <c r="K46" s="5"/>
      <c r="M46" s="5"/>
      <c r="N46" s="5"/>
      <c r="O46" s="5"/>
      <c r="P46" s="5"/>
      <c r="Q46" s="5"/>
      <c r="R46" s="5"/>
      <c r="S46" s="5"/>
      <c r="T46" s="5"/>
    </row>
    <row r="47" spans="1:20" x14ac:dyDescent="0.25">
      <c r="A47" s="1">
        <v>41836</v>
      </c>
      <c r="B47">
        <v>18</v>
      </c>
      <c r="C47">
        <f t="shared" si="0"/>
        <v>29</v>
      </c>
      <c r="E47" s="11"/>
      <c r="F47" s="5"/>
      <c r="G47">
        <v>15</v>
      </c>
      <c r="H47" s="5">
        <v>5.1428571428571432</v>
      </c>
      <c r="J47" s="5"/>
      <c r="K47" s="5"/>
      <c r="M47" s="5"/>
      <c r="N47" s="5"/>
      <c r="O47" s="5"/>
      <c r="P47" s="5"/>
      <c r="Q47" s="5"/>
      <c r="R47" s="5"/>
      <c r="S47" s="5"/>
      <c r="T47" s="5"/>
    </row>
    <row r="48" spans="1:20" x14ac:dyDescent="0.25">
      <c r="A48" s="1">
        <v>41837</v>
      </c>
      <c r="B48">
        <v>18</v>
      </c>
      <c r="C48">
        <f t="shared" si="0"/>
        <v>29</v>
      </c>
      <c r="E48" s="11"/>
      <c r="F48" s="5"/>
      <c r="G48">
        <v>16</v>
      </c>
      <c r="H48" s="5">
        <v>2.7142857142857144</v>
      </c>
      <c r="J48" s="5"/>
      <c r="K48" s="5"/>
      <c r="M48" s="5"/>
      <c r="N48" s="5"/>
      <c r="O48" s="5"/>
      <c r="P48" s="5"/>
      <c r="Q48" s="5"/>
      <c r="R48" s="5"/>
      <c r="S48" s="5"/>
      <c r="T48" s="5"/>
    </row>
    <row r="49" spans="1:20" x14ac:dyDescent="0.25">
      <c r="A49" s="1">
        <v>41838</v>
      </c>
      <c r="B49">
        <v>19</v>
      </c>
      <c r="C49">
        <f t="shared" si="0"/>
        <v>29</v>
      </c>
      <c r="E49" s="10"/>
      <c r="F49" s="5"/>
      <c r="G49">
        <v>17</v>
      </c>
      <c r="H49" s="5">
        <v>4.8571428571428568</v>
      </c>
      <c r="J49" s="5"/>
      <c r="K49" s="5"/>
      <c r="M49" s="5"/>
      <c r="N49" s="5"/>
      <c r="O49" s="5"/>
      <c r="P49" s="5"/>
      <c r="Q49" s="5"/>
      <c r="R49" s="5"/>
      <c r="S49" s="5"/>
      <c r="T49" s="5"/>
    </row>
    <row r="50" spans="1:20" x14ac:dyDescent="0.25">
      <c r="A50" s="1">
        <v>41839</v>
      </c>
      <c r="B50">
        <v>19</v>
      </c>
      <c r="C50">
        <f t="shared" si="0"/>
        <v>29</v>
      </c>
      <c r="E50" s="10"/>
      <c r="F50" s="5"/>
      <c r="G50">
        <v>18</v>
      </c>
      <c r="H50" s="5">
        <v>6.7142857142857144</v>
      </c>
      <c r="J50" s="5"/>
      <c r="K50" s="5"/>
      <c r="M50" s="5"/>
      <c r="N50" s="5"/>
      <c r="O50" s="5"/>
      <c r="P50" s="5"/>
      <c r="Q50" s="5"/>
      <c r="R50" s="5"/>
      <c r="S50" s="5"/>
      <c r="T50" s="5"/>
    </row>
    <row r="51" spans="1:20" x14ac:dyDescent="0.25">
      <c r="A51" s="1">
        <v>41840</v>
      </c>
      <c r="B51">
        <v>21</v>
      </c>
      <c r="C51">
        <f t="shared" si="0"/>
        <v>29</v>
      </c>
      <c r="E51" s="10"/>
      <c r="F51" s="5"/>
      <c r="G51">
        <v>19</v>
      </c>
      <c r="H51" s="5">
        <v>7.4285714285714288</v>
      </c>
      <c r="J51" s="5"/>
      <c r="K51" s="5"/>
      <c r="M51" s="5"/>
      <c r="N51" s="5"/>
      <c r="O51" s="5"/>
      <c r="P51" s="5"/>
      <c r="Q51" s="5"/>
      <c r="R51" s="5"/>
      <c r="S51" s="5"/>
      <c r="T51" s="5"/>
    </row>
    <row r="52" spans="1:20" x14ac:dyDescent="0.25">
      <c r="A52" s="1">
        <v>41841</v>
      </c>
      <c r="B52">
        <v>20</v>
      </c>
      <c r="C52">
        <f t="shared" si="0"/>
        <v>30</v>
      </c>
      <c r="D52">
        <f t="shared" ref="D52" si="13">C52</f>
        <v>30</v>
      </c>
      <c r="E52">
        <f t="shared" ref="E52" si="14">AVERAGE(B52:B58)</f>
        <v>21.142857142857142</v>
      </c>
      <c r="F52" s="5"/>
      <c r="G52">
        <v>20</v>
      </c>
      <c r="H52" s="5">
        <v>7.5714285714285712</v>
      </c>
      <c r="J52" s="5"/>
      <c r="K52" s="5"/>
      <c r="M52" s="5"/>
      <c r="N52" s="5"/>
      <c r="O52" s="5"/>
      <c r="P52" s="5"/>
      <c r="Q52" s="5"/>
      <c r="R52" s="5"/>
      <c r="S52" s="5"/>
      <c r="T52" s="5"/>
    </row>
    <row r="53" spans="1:20" x14ac:dyDescent="0.25">
      <c r="A53" s="1">
        <v>41842</v>
      </c>
      <c r="B53">
        <v>19</v>
      </c>
      <c r="C53">
        <f t="shared" si="0"/>
        <v>30</v>
      </c>
      <c r="E53" s="10"/>
      <c r="F53" s="5"/>
      <c r="G53">
        <v>21</v>
      </c>
      <c r="H53" s="5">
        <v>9.1428571428571423</v>
      </c>
      <c r="J53" s="5"/>
      <c r="K53" s="5"/>
      <c r="M53" s="5"/>
      <c r="N53" s="5"/>
      <c r="O53" s="5"/>
      <c r="P53" s="5"/>
      <c r="Q53" s="5"/>
      <c r="R53" s="5"/>
      <c r="S53" s="5"/>
      <c r="T53" s="5"/>
    </row>
    <row r="54" spans="1:20" x14ac:dyDescent="0.25">
      <c r="A54" s="1">
        <v>41843</v>
      </c>
      <c r="B54">
        <v>21</v>
      </c>
      <c r="C54">
        <f t="shared" si="0"/>
        <v>30</v>
      </c>
      <c r="E54" s="11"/>
      <c r="F54" s="5"/>
      <c r="G54">
        <v>22</v>
      </c>
      <c r="H54" s="5">
        <v>10.285714285714286</v>
      </c>
      <c r="J54" s="5"/>
      <c r="K54" s="5"/>
      <c r="M54" s="5"/>
      <c r="N54" s="5"/>
      <c r="O54" s="5"/>
      <c r="P54" s="5"/>
      <c r="Q54" s="5"/>
      <c r="R54" s="5"/>
      <c r="S54" s="5"/>
      <c r="T54" s="5"/>
    </row>
    <row r="55" spans="1:20" x14ac:dyDescent="0.25">
      <c r="A55" s="1">
        <v>41844</v>
      </c>
      <c r="B55">
        <v>22</v>
      </c>
      <c r="C55">
        <f t="shared" si="0"/>
        <v>30</v>
      </c>
      <c r="E55" s="11"/>
      <c r="F55" s="5"/>
      <c r="G55">
        <v>23</v>
      </c>
      <c r="H55" s="5">
        <v>10.571428571428571</v>
      </c>
      <c r="J55" s="5"/>
      <c r="K55" s="5"/>
      <c r="M55" s="5"/>
      <c r="N55" s="5"/>
      <c r="O55" s="5"/>
      <c r="P55" s="5"/>
      <c r="Q55" s="5"/>
      <c r="R55" s="5"/>
      <c r="S55" s="5"/>
      <c r="T55" s="5"/>
    </row>
    <row r="56" spans="1:20" x14ac:dyDescent="0.25">
      <c r="A56" s="1">
        <v>41845</v>
      </c>
      <c r="B56">
        <v>23</v>
      </c>
      <c r="C56">
        <f t="shared" si="0"/>
        <v>30</v>
      </c>
      <c r="E56" s="10"/>
      <c r="F56" s="5"/>
      <c r="G56">
        <v>24</v>
      </c>
      <c r="H56" s="5">
        <v>11</v>
      </c>
      <c r="J56" s="5"/>
      <c r="K56" s="5"/>
      <c r="M56" s="5"/>
      <c r="N56" s="5"/>
      <c r="O56" s="5"/>
      <c r="P56" s="5"/>
      <c r="Q56" s="5"/>
      <c r="R56" s="5"/>
      <c r="S56" s="5"/>
      <c r="T56" s="5"/>
    </row>
    <row r="57" spans="1:20" x14ac:dyDescent="0.25">
      <c r="A57" s="1">
        <v>41846</v>
      </c>
      <c r="B57">
        <v>22</v>
      </c>
      <c r="C57">
        <f t="shared" si="0"/>
        <v>30</v>
      </c>
      <c r="E57" s="10"/>
      <c r="F57" s="5"/>
      <c r="G57">
        <v>25</v>
      </c>
      <c r="H57" s="5">
        <v>10.428571428571429</v>
      </c>
      <c r="J57" s="5"/>
      <c r="K57" s="5"/>
      <c r="M57" s="5"/>
      <c r="N57" s="5"/>
      <c r="O57" s="5"/>
      <c r="P57" s="5"/>
      <c r="Q57" s="5"/>
      <c r="R57" s="5"/>
      <c r="S57" s="5"/>
      <c r="T57" s="5"/>
    </row>
    <row r="58" spans="1:20" x14ac:dyDescent="0.25">
      <c r="A58" s="1">
        <v>41847</v>
      </c>
      <c r="B58">
        <v>21</v>
      </c>
      <c r="C58">
        <f t="shared" si="0"/>
        <v>30</v>
      </c>
      <c r="E58" s="10"/>
      <c r="F58" s="5"/>
      <c r="G58">
        <v>26</v>
      </c>
      <c r="H58" s="5">
        <v>13</v>
      </c>
      <c r="J58" s="5"/>
      <c r="K58" s="5"/>
      <c r="M58" s="5"/>
      <c r="N58" s="5"/>
      <c r="O58" s="5"/>
      <c r="P58" s="5"/>
      <c r="Q58" s="5"/>
      <c r="R58" s="5"/>
      <c r="S58" s="5"/>
      <c r="T58" s="5"/>
    </row>
    <row r="59" spans="1:20" x14ac:dyDescent="0.25">
      <c r="A59" s="1">
        <v>41848</v>
      </c>
      <c r="B59">
        <v>22</v>
      </c>
      <c r="C59">
        <f t="shared" si="0"/>
        <v>31</v>
      </c>
      <c r="D59">
        <f t="shared" ref="D59" si="15">C59</f>
        <v>31</v>
      </c>
      <c r="E59">
        <f t="shared" ref="E59" si="16">AVERAGE(B59:B65)</f>
        <v>20.571428571428573</v>
      </c>
      <c r="G59">
        <v>27</v>
      </c>
      <c r="H59" s="5">
        <v>18</v>
      </c>
      <c r="J59" s="5"/>
      <c r="K59" s="5"/>
      <c r="M59" s="5"/>
      <c r="N59" s="5"/>
      <c r="O59" s="5"/>
      <c r="P59" s="5"/>
      <c r="Q59" s="5"/>
      <c r="R59" s="5"/>
      <c r="S59" s="5"/>
      <c r="T59" s="5"/>
    </row>
    <row r="60" spans="1:20" x14ac:dyDescent="0.25">
      <c r="A60" s="1">
        <v>41849</v>
      </c>
      <c r="B60">
        <v>20</v>
      </c>
      <c r="C60">
        <f t="shared" si="0"/>
        <v>31</v>
      </c>
      <c r="E60" s="10"/>
      <c r="G60">
        <v>28</v>
      </c>
      <c r="H60" s="5">
        <v>14.285714285714286</v>
      </c>
      <c r="J60" s="5"/>
      <c r="K60" s="5"/>
      <c r="M60" s="5"/>
      <c r="N60" s="5"/>
      <c r="O60" s="5"/>
      <c r="P60" s="5"/>
      <c r="Q60" s="5"/>
      <c r="R60" s="5"/>
      <c r="S60" s="5"/>
      <c r="T60" s="5"/>
    </row>
    <row r="61" spans="1:20" x14ac:dyDescent="0.25">
      <c r="A61" s="1">
        <v>41850</v>
      </c>
      <c r="B61">
        <v>21</v>
      </c>
      <c r="C61">
        <f t="shared" si="0"/>
        <v>31</v>
      </c>
      <c r="E61" s="11"/>
      <c r="G61">
        <v>29</v>
      </c>
      <c r="H61" s="5">
        <v>13.571428571428571</v>
      </c>
      <c r="J61" s="5"/>
      <c r="K61" s="5"/>
      <c r="M61" s="5"/>
      <c r="N61" s="5"/>
      <c r="O61" s="5"/>
      <c r="P61" s="5"/>
      <c r="Q61" s="5"/>
      <c r="R61" s="5"/>
      <c r="S61" s="5"/>
      <c r="T61" s="5"/>
    </row>
    <row r="62" spans="1:20" x14ac:dyDescent="0.25">
      <c r="A62" s="1">
        <v>41851</v>
      </c>
      <c r="B62">
        <v>20</v>
      </c>
      <c r="C62">
        <f t="shared" si="0"/>
        <v>31</v>
      </c>
      <c r="E62" s="11"/>
      <c r="G62">
        <v>30</v>
      </c>
      <c r="H62" s="5">
        <v>13.857142857142858</v>
      </c>
      <c r="J62" s="5"/>
      <c r="K62" s="5"/>
      <c r="M62" s="5"/>
      <c r="N62" s="5"/>
      <c r="O62" s="5"/>
      <c r="P62" s="5"/>
      <c r="Q62" s="5"/>
      <c r="R62" s="5"/>
      <c r="S62" s="5"/>
      <c r="T62" s="5"/>
    </row>
    <row r="63" spans="1:20" x14ac:dyDescent="0.25">
      <c r="A63" s="1">
        <v>41852</v>
      </c>
      <c r="B63">
        <v>19</v>
      </c>
      <c r="C63">
        <f t="shared" si="0"/>
        <v>31</v>
      </c>
      <c r="E63" s="10"/>
      <c r="G63">
        <v>31</v>
      </c>
      <c r="H63" s="5">
        <v>13.285714285714286</v>
      </c>
      <c r="J63" s="5"/>
      <c r="K63" s="5"/>
      <c r="M63" s="5"/>
      <c r="N63" s="5"/>
      <c r="O63" s="5"/>
      <c r="P63" s="5"/>
      <c r="Q63" s="5"/>
      <c r="R63" s="5"/>
      <c r="S63" s="5"/>
      <c r="T63" s="5"/>
    </row>
    <row r="64" spans="1:20" x14ac:dyDescent="0.25">
      <c r="A64" s="1">
        <v>41853</v>
      </c>
      <c r="B64">
        <v>21</v>
      </c>
      <c r="C64">
        <f t="shared" si="0"/>
        <v>31</v>
      </c>
      <c r="E64" s="10"/>
      <c r="G64">
        <v>32</v>
      </c>
      <c r="H64" s="5">
        <v>16.571428571428573</v>
      </c>
      <c r="J64" s="5"/>
      <c r="K64" s="5"/>
      <c r="M64" s="5"/>
      <c r="N64" s="5"/>
      <c r="O64" s="5"/>
      <c r="P64" s="5"/>
      <c r="Q64" s="5"/>
      <c r="R64" s="5"/>
      <c r="S64" s="5"/>
      <c r="T64" s="5"/>
    </row>
    <row r="65" spans="1:20" x14ac:dyDescent="0.25">
      <c r="A65" s="1">
        <v>41854</v>
      </c>
      <c r="B65">
        <v>21</v>
      </c>
      <c r="C65">
        <f t="shared" si="0"/>
        <v>31</v>
      </c>
      <c r="E65" s="10"/>
      <c r="G65">
        <v>33</v>
      </c>
      <c r="H65" s="5">
        <v>15.285714285714286</v>
      </c>
      <c r="J65" s="5"/>
      <c r="K65" s="5"/>
      <c r="M65" s="5"/>
      <c r="N65" s="5"/>
      <c r="O65" s="5"/>
      <c r="P65" s="5"/>
      <c r="Q65" s="5"/>
      <c r="R65" s="5"/>
      <c r="S65" s="5"/>
      <c r="T65" s="5"/>
    </row>
    <row r="66" spans="1:20" x14ac:dyDescent="0.25">
      <c r="A66" s="1">
        <v>41855</v>
      </c>
      <c r="B66">
        <v>23</v>
      </c>
      <c r="C66">
        <f t="shared" si="0"/>
        <v>32</v>
      </c>
      <c r="D66">
        <f t="shared" ref="D66" si="17">C66</f>
        <v>32</v>
      </c>
      <c r="E66">
        <f t="shared" ref="E66" si="18">AVERAGE(B66:B72)</f>
        <v>21.142857142857142</v>
      </c>
      <c r="G66">
        <v>34</v>
      </c>
      <c r="H66" s="5">
        <v>14.428571428571429</v>
      </c>
      <c r="J66" s="5"/>
      <c r="K66" s="5"/>
      <c r="M66" s="5"/>
      <c r="N66" s="5"/>
      <c r="O66" s="5"/>
      <c r="P66" s="5"/>
      <c r="Q66" s="5"/>
      <c r="R66" s="5"/>
      <c r="S66" s="5"/>
      <c r="T66" s="5"/>
    </row>
    <row r="67" spans="1:20" x14ac:dyDescent="0.25">
      <c r="A67" s="1">
        <v>41856</v>
      </c>
      <c r="B67">
        <v>23</v>
      </c>
      <c r="C67">
        <f t="shared" ref="C67:C130" si="19">WEEKNUM(A67,21)</f>
        <v>32</v>
      </c>
      <c r="E67" s="10"/>
      <c r="G67">
        <v>35</v>
      </c>
      <c r="H67" s="5">
        <v>15.571428571428571</v>
      </c>
      <c r="J67" s="5"/>
      <c r="K67" s="5"/>
      <c r="M67" s="5"/>
      <c r="N67" s="5"/>
      <c r="O67" s="5"/>
      <c r="P67" s="5"/>
      <c r="Q67" s="5"/>
      <c r="R67" s="5"/>
      <c r="S67" s="5"/>
      <c r="T67" s="5"/>
    </row>
    <row r="68" spans="1:20" x14ac:dyDescent="0.25">
      <c r="A68" s="1">
        <v>41857</v>
      </c>
      <c r="B68">
        <v>23</v>
      </c>
      <c r="C68">
        <f t="shared" si="19"/>
        <v>32</v>
      </c>
      <c r="E68" s="11"/>
      <c r="G68">
        <v>36</v>
      </c>
      <c r="H68" s="5">
        <v>12</v>
      </c>
      <c r="J68" s="5"/>
      <c r="K68" s="5"/>
      <c r="M68" s="5"/>
      <c r="N68" s="5"/>
      <c r="O68" s="5"/>
      <c r="P68" s="5"/>
      <c r="Q68" s="5"/>
      <c r="R68" s="5"/>
      <c r="S68" s="5"/>
      <c r="T68" s="5"/>
    </row>
    <row r="69" spans="1:20" x14ac:dyDescent="0.25">
      <c r="A69" s="1">
        <v>41858</v>
      </c>
      <c r="B69">
        <v>22</v>
      </c>
      <c r="C69">
        <f t="shared" si="19"/>
        <v>32</v>
      </c>
      <c r="E69" s="11"/>
      <c r="G69">
        <v>37</v>
      </c>
      <c r="H69" s="5">
        <v>10.857142857142858</v>
      </c>
      <c r="J69" s="5"/>
      <c r="K69" s="5"/>
      <c r="M69" s="5"/>
      <c r="N69" s="5"/>
      <c r="O69" s="5"/>
      <c r="P69" s="5"/>
      <c r="Q69" s="5"/>
      <c r="R69" s="5"/>
      <c r="S69" s="5"/>
      <c r="T69" s="5"/>
    </row>
    <row r="70" spans="1:20" x14ac:dyDescent="0.25">
      <c r="A70" s="1">
        <v>41859</v>
      </c>
      <c r="B70">
        <v>21</v>
      </c>
      <c r="C70">
        <f t="shared" si="19"/>
        <v>32</v>
      </c>
      <c r="E70" s="10"/>
      <c r="G70">
        <v>38</v>
      </c>
      <c r="H70" s="5">
        <v>12.857142857142858</v>
      </c>
      <c r="J70" s="5"/>
      <c r="K70" s="5"/>
      <c r="M70" s="5"/>
      <c r="N70" s="5"/>
      <c r="O70" s="5"/>
      <c r="P70" s="5"/>
      <c r="Q70" s="5"/>
      <c r="R70" s="5"/>
      <c r="S70" s="5"/>
      <c r="T70" s="5"/>
    </row>
    <row r="71" spans="1:20" x14ac:dyDescent="0.25">
      <c r="A71" s="1">
        <v>41860</v>
      </c>
      <c r="B71">
        <v>18</v>
      </c>
      <c r="C71">
        <f t="shared" si="19"/>
        <v>32</v>
      </c>
      <c r="E71" s="10"/>
      <c r="G71">
        <v>39</v>
      </c>
      <c r="H71" s="5">
        <v>10</v>
      </c>
      <c r="J71" s="5"/>
      <c r="K71" s="5"/>
      <c r="M71" s="5"/>
      <c r="N71" s="5"/>
      <c r="O71" s="5"/>
      <c r="P71" s="5"/>
      <c r="Q71" s="5"/>
      <c r="R71" s="5"/>
      <c r="S71" s="5"/>
      <c r="T71" s="5"/>
    </row>
    <row r="72" spans="1:20" x14ac:dyDescent="0.25">
      <c r="A72" s="1">
        <v>41861</v>
      </c>
      <c r="B72">
        <v>18</v>
      </c>
      <c r="C72">
        <f t="shared" si="19"/>
        <v>32</v>
      </c>
      <c r="E72" s="10"/>
      <c r="G72">
        <v>40</v>
      </c>
      <c r="H72" s="5">
        <v>8.8571428571428577</v>
      </c>
      <c r="J72" s="5"/>
      <c r="K72" s="5"/>
      <c r="M72" s="5"/>
      <c r="N72" s="5"/>
      <c r="O72" s="5"/>
      <c r="P72" s="5"/>
      <c r="Q72" s="5"/>
      <c r="R72" s="5"/>
      <c r="S72" s="5"/>
      <c r="T72" s="5"/>
    </row>
    <row r="73" spans="1:20" x14ac:dyDescent="0.25">
      <c r="A73" s="1">
        <v>41862</v>
      </c>
      <c r="B73">
        <v>20</v>
      </c>
      <c r="C73">
        <f t="shared" si="19"/>
        <v>33</v>
      </c>
      <c r="D73">
        <f t="shared" ref="D73" si="20">C73</f>
        <v>33</v>
      </c>
      <c r="E73">
        <f t="shared" ref="E73" si="21">AVERAGE(B73:B79)</f>
        <v>15.285714285714286</v>
      </c>
      <c r="G73">
        <v>41</v>
      </c>
      <c r="H73" s="5">
        <v>0.2857142857142857</v>
      </c>
      <c r="J73" s="5"/>
      <c r="K73" s="5"/>
      <c r="M73" s="5"/>
      <c r="N73" s="5"/>
      <c r="O73" s="5"/>
      <c r="P73" s="5"/>
      <c r="Q73" s="5"/>
      <c r="R73" s="5"/>
      <c r="S73" s="5"/>
      <c r="T73" s="5"/>
    </row>
    <row r="74" spans="1:20" x14ac:dyDescent="0.25">
      <c r="A74" s="1">
        <v>41863</v>
      </c>
      <c r="B74">
        <v>17</v>
      </c>
      <c r="C74">
        <f t="shared" si="19"/>
        <v>33</v>
      </c>
      <c r="E74" s="10"/>
      <c r="G74">
        <v>42</v>
      </c>
      <c r="H74" s="5">
        <v>4.4285714285714288</v>
      </c>
      <c r="J74" s="5"/>
      <c r="K74" s="5"/>
      <c r="M74" s="5"/>
      <c r="N74" s="5"/>
      <c r="O74" s="5"/>
      <c r="P74" s="5"/>
      <c r="Q74" s="5"/>
      <c r="R74" s="5"/>
      <c r="S74" s="5"/>
      <c r="T74" s="5"/>
    </row>
    <row r="75" spans="1:20" x14ac:dyDescent="0.25">
      <c r="A75" s="1">
        <v>41864</v>
      </c>
      <c r="B75">
        <v>15</v>
      </c>
      <c r="C75">
        <f t="shared" si="19"/>
        <v>33</v>
      </c>
      <c r="E75" s="11"/>
      <c r="G75">
        <v>43</v>
      </c>
      <c r="H75" s="5">
        <v>5.5714285714285712</v>
      </c>
      <c r="J75" s="5"/>
      <c r="K75" s="5"/>
      <c r="M75" s="5"/>
      <c r="N75" s="5"/>
      <c r="O75" s="5"/>
      <c r="P75" s="5"/>
      <c r="Q75" s="5"/>
      <c r="R75" s="5"/>
      <c r="S75" s="5"/>
      <c r="T75" s="5"/>
    </row>
    <row r="76" spans="1:20" x14ac:dyDescent="0.25">
      <c r="A76" s="1">
        <v>41865</v>
      </c>
      <c r="B76">
        <v>15</v>
      </c>
      <c r="C76">
        <f t="shared" si="19"/>
        <v>33</v>
      </c>
      <c r="E76" s="11"/>
      <c r="G76">
        <v>44</v>
      </c>
      <c r="H76" s="5">
        <v>1.7142857142857142</v>
      </c>
      <c r="J76" s="5"/>
      <c r="K76" s="5"/>
      <c r="M76" s="5"/>
      <c r="N76" s="5"/>
      <c r="O76" s="5"/>
      <c r="P76" s="5"/>
      <c r="Q76" s="5"/>
      <c r="R76" s="5"/>
      <c r="S76" s="5"/>
      <c r="T76" s="5"/>
    </row>
    <row r="77" spans="1:20" x14ac:dyDescent="0.25">
      <c r="A77" s="1">
        <v>41866</v>
      </c>
      <c r="B77">
        <v>14</v>
      </c>
      <c r="C77">
        <f t="shared" si="19"/>
        <v>33</v>
      </c>
      <c r="E77" s="10"/>
      <c r="G77">
        <v>45</v>
      </c>
      <c r="H77" s="5">
        <v>5.8571428571428568</v>
      </c>
      <c r="J77" s="5"/>
      <c r="K77" s="5"/>
      <c r="M77" s="5"/>
      <c r="N77" s="5"/>
      <c r="O77" s="5"/>
      <c r="P77" s="5"/>
      <c r="Q77" s="5"/>
      <c r="R77" s="5"/>
      <c r="S77" s="5"/>
      <c r="T77" s="5"/>
    </row>
    <row r="78" spans="1:20" x14ac:dyDescent="0.25">
      <c r="A78" s="1">
        <v>41867</v>
      </c>
      <c r="B78">
        <v>13</v>
      </c>
      <c r="C78">
        <f t="shared" si="19"/>
        <v>33</v>
      </c>
      <c r="E78" s="10"/>
      <c r="G78">
        <v>46</v>
      </c>
      <c r="H78" s="5">
        <v>2.8571428571428572</v>
      </c>
      <c r="J78" s="5"/>
      <c r="K78" s="5"/>
      <c r="M78" s="5"/>
      <c r="N78" s="5"/>
      <c r="O78" s="5"/>
      <c r="P78" s="5"/>
      <c r="Q78" s="5"/>
      <c r="R78" s="5"/>
      <c r="S78" s="5"/>
      <c r="T78" s="5"/>
    </row>
    <row r="79" spans="1:20" x14ac:dyDescent="0.25">
      <c r="A79" s="1">
        <v>41868</v>
      </c>
      <c r="B79">
        <v>13</v>
      </c>
      <c r="C79">
        <f t="shared" si="19"/>
        <v>33</v>
      </c>
      <c r="E79" s="10"/>
      <c r="G79">
        <v>47</v>
      </c>
      <c r="H79" s="5">
        <v>0.8571428571428571</v>
      </c>
      <c r="J79" s="5"/>
      <c r="K79" s="5"/>
      <c r="M79" s="5"/>
      <c r="N79" s="5"/>
      <c r="O79" s="5"/>
      <c r="P79" s="5"/>
      <c r="Q79" s="5"/>
      <c r="R79" s="5"/>
      <c r="S79" s="5"/>
      <c r="T79" s="5"/>
    </row>
    <row r="80" spans="1:20" x14ac:dyDescent="0.25">
      <c r="A80" s="1">
        <v>41869</v>
      </c>
      <c r="B80">
        <v>12</v>
      </c>
      <c r="C80">
        <f t="shared" si="19"/>
        <v>34</v>
      </c>
      <c r="D80">
        <f t="shared" ref="D80" si="22">C80</f>
        <v>34</v>
      </c>
      <c r="E80">
        <f t="shared" ref="E80" si="23">AVERAGE(B80:B86)</f>
        <v>13.142857142857142</v>
      </c>
      <c r="G80">
        <v>48</v>
      </c>
      <c r="H80" s="5">
        <v>1.2857142857142858</v>
      </c>
      <c r="J80" s="5"/>
      <c r="K80" s="5"/>
      <c r="M80" s="5"/>
      <c r="N80" s="5"/>
      <c r="O80" s="5"/>
      <c r="P80" s="5"/>
      <c r="Q80" s="5"/>
      <c r="R80" s="5"/>
      <c r="S80" s="5"/>
      <c r="T80" s="5"/>
    </row>
    <row r="81" spans="1:20" x14ac:dyDescent="0.25">
      <c r="A81" s="1">
        <v>41870</v>
      </c>
      <c r="B81">
        <v>14</v>
      </c>
      <c r="C81">
        <f t="shared" si="19"/>
        <v>34</v>
      </c>
      <c r="E81" s="10"/>
      <c r="G81">
        <v>49</v>
      </c>
      <c r="H81" s="5">
        <v>2</v>
      </c>
      <c r="J81" s="5"/>
      <c r="K81" s="5"/>
      <c r="M81" s="5"/>
      <c r="N81" s="5"/>
      <c r="O81" s="5"/>
      <c r="P81" s="5"/>
      <c r="Q81" s="5"/>
      <c r="R81" s="5"/>
      <c r="S81" s="5"/>
      <c r="T81" s="5"/>
    </row>
    <row r="82" spans="1:20" x14ac:dyDescent="0.25">
      <c r="A82" s="1">
        <v>41871</v>
      </c>
      <c r="B82">
        <v>13</v>
      </c>
      <c r="C82">
        <f t="shared" si="19"/>
        <v>34</v>
      </c>
      <c r="E82" s="11"/>
      <c r="G82">
        <v>50</v>
      </c>
      <c r="H82" s="5">
        <v>2.1428571428571428</v>
      </c>
      <c r="J82" s="5"/>
      <c r="K82" s="5"/>
      <c r="M82" s="5"/>
      <c r="N82" s="5"/>
      <c r="O82" s="5"/>
      <c r="P82" s="5"/>
      <c r="Q82" s="5"/>
      <c r="R82" s="5"/>
      <c r="S82" s="5"/>
      <c r="T82" s="5"/>
    </row>
    <row r="83" spans="1:20" x14ac:dyDescent="0.25">
      <c r="A83" s="1">
        <v>41872</v>
      </c>
      <c r="B83">
        <v>14</v>
      </c>
      <c r="C83">
        <f t="shared" si="19"/>
        <v>34</v>
      </c>
      <c r="E83" s="11"/>
      <c r="G83">
        <v>51</v>
      </c>
      <c r="H83" s="5">
        <v>-0.2857142857142857</v>
      </c>
      <c r="J83" s="5"/>
      <c r="K83" s="5"/>
      <c r="M83" s="5"/>
      <c r="N83" s="5"/>
      <c r="O83" s="5"/>
      <c r="P83" s="5"/>
      <c r="Q83" s="5"/>
      <c r="R83" s="5"/>
      <c r="S83" s="5"/>
      <c r="T83" s="5"/>
    </row>
    <row r="84" spans="1:20" x14ac:dyDescent="0.25">
      <c r="A84" s="1">
        <v>41873</v>
      </c>
      <c r="B84">
        <v>13</v>
      </c>
      <c r="C84">
        <f t="shared" si="19"/>
        <v>34</v>
      </c>
      <c r="E84" s="10"/>
      <c r="G84">
        <v>52</v>
      </c>
      <c r="H84" s="5">
        <v>1</v>
      </c>
      <c r="J84" s="5"/>
      <c r="K84" s="5"/>
      <c r="M84" s="5"/>
      <c r="N84" s="5"/>
      <c r="O84" s="5"/>
      <c r="P84" s="5"/>
      <c r="Q84" s="5"/>
      <c r="R84" s="5"/>
      <c r="S84" s="5"/>
      <c r="T84" s="5"/>
    </row>
    <row r="85" spans="1:20" x14ac:dyDescent="0.25">
      <c r="A85" s="1">
        <v>41874</v>
      </c>
      <c r="B85">
        <v>13</v>
      </c>
      <c r="C85">
        <f t="shared" si="19"/>
        <v>34</v>
      </c>
      <c r="E85" s="10"/>
      <c r="G85">
        <v>53</v>
      </c>
      <c r="H85" s="5">
        <v>-8</v>
      </c>
      <c r="J85" s="5"/>
      <c r="K85" s="5"/>
      <c r="M85" s="5"/>
      <c r="N85" s="5"/>
      <c r="O85" s="5"/>
      <c r="P85" s="5"/>
      <c r="Q85" s="5"/>
      <c r="R85" s="5"/>
      <c r="S85" s="5"/>
      <c r="T85" s="5"/>
    </row>
    <row r="86" spans="1:20" x14ac:dyDescent="0.25">
      <c r="A86" s="1">
        <v>41875</v>
      </c>
      <c r="B86">
        <v>13</v>
      </c>
      <c r="C86">
        <f t="shared" si="19"/>
        <v>34</v>
      </c>
      <c r="E86" s="10"/>
      <c r="F86">
        <v>2016</v>
      </c>
      <c r="G86">
        <v>1</v>
      </c>
      <c r="H86" s="5">
        <v>-20.285714285714285</v>
      </c>
      <c r="J86" s="5"/>
      <c r="K86" s="5"/>
      <c r="M86" s="5"/>
      <c r="N86" s="5"/>
      <c r="O86" s="5"/>
      <c r="P86" s="5"/>
      <c r="Q86" s="5"/>
      <c r="R86" s="5"/>
      <c r="S86" s="5"/>
      <c r="T86" s="5"/>
    </row>
    <row r="87" spans="1:20" x14ac:dyDescent="0.25">
      <c r="A87" s="1">
        <v>41876</v>
      </c>
      <c r="B87">
        <v>10</v>
      </c>
      <c r="C87">
        <f t="shared" si="19"/>
        <v>35</v>
      </c>
      <c r="D87">
        <f t="shared" ref="D87" si="24">C87</f>
        <v>35</v>
      </c>
      <c r="E87">
        <f t="shared" ref="E87" si="25">AVERAGE(B87:B93)</f>
        <v>11.714285714285714</v>
      </c>
      <c r="G87">
        <v>2</v>
      </c>
      <c r="H87" s="5">
        <v>-13.428571428571429</v>
      </c>
      <c r="J87" s="5"/>
      <c r="K87" s="5"/>
      <c r="M87" s="5"/>
      <c r="N87" s="5"/>
      <c r="O87" s="5"/>
      <c r="P87" s="5"/>
      <c r="Q87" s="5"/>
      <c r="R87" s="5"/>
      <c r="S87" s="5"/>
      <c r="T87" s="5"/>
    </row>
    <row r="88" spans="1:20" x14ac:dyDescent="0.25">
      <c r="A88" s="1">
        <v>41877</v>
      </c>
      <c r="B88">
        <v>14</v>
      </c>
      <c r="C88">
        <f t="shared" si="19"/>
        <v>35</v>
      </c>
      <c r="E88" s="10"/>
      <c r="G88">
        <v>3</v>
      </c>
      <c r="H88" s="5">
        <v>-15.714285714285714</v>
      </c>
      <c r="J88" s="5"/>
      <c r="K88" s="5"/>
      <c r="M88" s="5"/>
      <c r="N88" s="5"/>
      <c r="O88" s="5"/>
      <c r="P88" s="5"/>
      <c r="Q88" s="5"/>
      <c r="R88" s="5"/>
      <c r="S88" s="5"/>
      <c r="T88" s="5"/>
    </row>
    <row r="89" spans="1:20" x14ac:dyDescent="0.25">
      <c r="A89" s="1">
        <v>41878</v>
      </c>
      <c r="B89">
        <v>14</v>
      </c>
      <c r="C89">
        <f t="shared" si="19"/>
        <v>35</v>
      </c>
      <c r="E89" s="11"/>
      <c r="G89">
        <f>D605</f>
        <v>4</v>
      </c>
      <c r="H89">
        <f>E605</f>
        <v>0</v>
      </c>
    </row>
    <row r="90" spans="1:20" x14ac:dyDescent="0.25">
      <c r="A90" s="1">
        <v>41879</v>
      </c>
      <c r="B90">
        <v>14</v>
      </c>
      <c r="C90">
        <f t="shared" si="19"/>
        <v>35</v>
      </c>
      <c r="E90" s="11"/>
      <c r="H90" s="11"/>
    </row>
    <row r="91" spans="1:20" x14ac:dyDescent="0.25">
      <c r="A91" s="1">
        <v>41880</v>
      </c>
      <c r="B91">
        <v>10</v>
      </c>
      <c r="C91">
        <f t="shared" si="19"/>
        <v>35</v>
      </c>
      <c r="E91" s="10"/>
      <c r="H91" s="11"/>
    </row>
    <row r="92" spans="1:20" x14ac:dyDescent="0.25">
      <c r="A92" s="1">
        <v>41881</v>
      </c>
      <c r="B92">
        <v>9</v>
      </c>
      <c r="C92">
        <f t="shared" si="19"/>
        <v>35</v>
      </c>
      <c r="E92" s="10"/>
      <c r="H92" s="10"/>
    </row>
    <row r="93" spans="1:20" x14ac:dyDescent="0.25">
      <c r="A93" s="1">
        <v>41882</v>
      </c>
      <c r="B93">
        <v>11</v>
      </c>
      <c r="C93">
        <f t="shared" si="19"/>
        <v>35</v>
      </c>
      <c r="E93" s="10"/>
      <c r="H93" s="10"/>
    </row>
    <row r="94" spans="1:20" x14ac:dyDescent="0.25">
      <c r="A94" s="1">
        <v>41883</v>
      </c>
      <c r="B94">
        <v>11</v>
      </c>
      <c r="C94">
        <f t="shared" si="19"/>
        <v>36</v>
      </c>
      <c r="D94">
        <f t="shared" ref="D94" si="26">C94</f>
        <v>36</v>
      </c>
      <c r="E94">
        <f t="shared" ref="E94" si="27">AVERAGE(B94:B100)</f>
        <v>13.285714285714286</v>
      </c>
      <c r="H94" s="10"/>
    </row>
    <row r="95" spans="1:20" x14ac:dyDescent="0.25">
      <c r="A95" s="1">
        <v>41884</v>
      </c>
      <c r="B95">
        <v>12</v>
      </c>
      <c r="C95">
        <f t="shared" si="19"/>
        <v>36</v>
      </c>
      <c r="E95" s="10"/>
    </row>
    <row r="96" spans="1:20" x14ac:dyDescent="0.25">
      <c r="A96" s="1">
        <v>41885</v>
      </c>
      <c r="B96">
        <v>16</v>
      </c>
      <c r="C96">
        <f t="shared" si="19"/>
        <v>36</v>
      </c>
      <c r="E96" s="11"/>
    </row>
    <row r="97" spans="1:5" x14ac:dyDescent="0.25">
      <c r="A97" s="1">
        <v>41886</v>
      </c>
      <c r="B97">
        <v>14</v>
      </c>
      <c r="C97">
        <f t="shared" si="19"/>
        <v>36</v>
      </c>
      <c r="E97" s="11"/>
    </row>
    <row r="98" spans="1:5" x14ac:dyDescent="0.25">
      <c r="A98" s="1">
        <v>41887</v>
      </c>
      <c r="B98">
        <v>16</v>
      </c>
      <c r="C98">
        <f t="shared" si="19"/>
        <v>36</v>
      </c>
      <c r="E98" s="10"/>
    </row>
    <row r="99" spans="1:5" x14ac:dyDescent="0.25">
      <c r="A99" s="1">
        <v>41888</v>
      </c>
      <c r="B99">
        <v>12</v>
      </c>
      <c r="C99">
        <f t="shared" si="19"/>
        <v>36</v>
      </c>
      <c r="E99" s="10"/>
    </row>
    <row r="100" spans="1:5" x14ac:dyDescent="0.25">
      <c r="A100" s="1">
        <v>41889</v>
      </c>
      <c r="B100">
        <v>12</v>
      </c>
      <c r="C100">
        <f t="shared" si="19"/>
        <v>36</v>
      </c>
      <c r="E100" s="10"/>
    </row>
    <row r="101" spans="1:5" x14ac:dyDescent="0.25">
      <c r="A101" s="1">
        <v>41890</v>
      </c>
      <c r="B101">
        <v>13</v>
      </c>
      <c r="C101">
        <f t="shared" si="19"/>
        <v>37</v>
      </c>
      <c r="D101">
        <f t="shared" ref="D101" si="28">C101</f>
        <v>37</v>
      </c>
      <c r="E101">
        <f t="shared" ref="E101" si="29">AVERAGE(B101:B107)</f>
        <v>12.142857142857142</v>
      </c>
    </row>
    <row r="102" spans="1:5" x14ac:dyDescent="0.25">
      <c r="A102" s="1">
        <v>41891</v>
      </c>
      <c r="B102">
        <v>16</v>
      </c>
      <c r="C102">
        <f t="shared" si="19"/>
        <v>37</v>
      </c>
      <c r="E102" s="10"/>
    </row>
    <row r="103" spans="1:5" x14ac:dyDescent="0.25">
      <c r="A103" s="1">
        <v>41892</v>
      </c>
      <c r="B103">
        <v>14</v>
      </c>
      <c r="C103">
        <f t="shared" si="19"/>
        <v>37</v>
      </c>
      <c r="E103" s="11"/>
    </row>
    <row r="104" spans="1:5" x14ac:dyDescent="0.25">
      <c r="A104" s="1">
        <v>41893</v>
      </c>
      <c r="B104">
        <v>12</v>
      </c>
      <c r="C104">
        <f t="shared" si="19"/>
        <v>37</v>
      </c>
      <c r="E104" s="11"/>
    </row>
    <row r="105" spans="1:5" x14ac:dyDescent="0.25">
      <c r="A105" s="1">
        <v>41894</v>
      </c>
      <c r="B105">
        <v>10</v>
      </c>
      <c r="C105">
        <f t="shared" si="19"/>
        <v>37</v>
      </c>
      <c r="E105" s="10"/>
    </row>
    <row r="106" spans="1:5" x14ac:dyDescent="0.25">
      <c r="A106" s="1">
        <v>41895</v>
      </c>
      <c r="B106">
        <v>10</v>
      </c>
      <c r="C106">
        <f t="shared" si="19"/>
        <v>37</v>
      </c>
      <c r="E106" s="10"/>
    </row>
    <row r="107" spans="1:5" x14ac:dyDescent="0.25">
      <c r="A107" s="1">
        <v>41896</v>
      </c>
      <c r="B107">
        <v>10</v>
      </c>
      <c r="C107">
        <f t="shared" si="19"/>
        <v>37</v>
      </c>
      <c r="E107" s="10"/>
    </row>
    <row r="108" spans="1:5" x14ac:dyDescent="0.25">
      <c r="A108" s="1">
        <v>41897</v>
      </c>
      <c r="B108">
        <v>11</v>
      </c>
      <c r="C108">
        <f t="shared" si="19"/>
        <v>38</v>
      </c>
      <c r="D108">
        <f t="shared" ref="D108" si="30">C108</f>
        <v>38</v>
      </c>
      <c r="E108">
        <f t="shared" ref="E108" si="31">AVERAGE(B108:B114)</f>
        <v>10.857142857142858</v>
      </c>
    </row>
    <row r="109" spans="1:5" x14ac:dyDescent="0.25">
      <c r="A109" s="1">
        <v>41898</v>
      </c>
      <c r="B109">
        <v>9</v>
      </c>
      <c r="C109">
        <f t="shared" si="19"/>
        <v>38</v>
      </c>
      <c r="E109" s="10"/>
    </row>
    <row r="110" spans="1:5" x14ac:dyDescent="0.25">
      <c r="A110" s="1">
        <v>41899</v>
      </c>
      <c r="B110">
        <v>11</v>
      </c>
      <c r="C110">
        <f t="shared" si="19"/>
        <v>38</v>
      </c>
      <c r="E110" s="11"/>
    </row>
    <row r="111" spans="1:5" x14ac:dyDescent="0.25">
      <c r="A111" s="1">
        <v>41900</v>
      </c>
      <c r="B111">
        <v>10</v>
      </c>
      <c r="C111">
        <f t="shared" si="19"/>
        <v>38</v>
      </c>
      <c r="E111" s="11"/>
    </row>
    <row r="112" spans="1:5" x14ac:dyDescent="0.25">
      <c r="A112" s="1">
        <v>41901</v>
      </c>
      <c r="B112">
        <v>11</v>
      </c>
      <c r="C112">
        <f t="shared" si="19"/>
        <v>38</v>
      </c>
      <c r="E112" s="10"/>
    </row>
    <row r="113" spans="1:5" x14ac:dyDescent="0.25">
      <c r="A113" s="1">
        <v>41902</v>
      </c>
      <c r="B113">
        <v>11</v>
      </c>
      <c r="C113">
        <f t="shared" si="19"/>
        <v>38</v>
      </c>
      <c r="E113" s="10"/>
    </row>
    <row r="114" spans="1:5" x14ac:dyDescent="0.25">
      <c r="A114" s="1">
        <v>41903</v>
      </c>
      <c r="B114">
        <v>13</v>
      </c>
      <c r="C114">
        <f t="shared" si="19"/>
        <v>38</v>
      </c>
      <c r="E114" s="10"/>
    </row>
    <row r="115" spans="1:5" x14ac:dyDescent="0.25">
      <c r="A115" s="1">
        <v>41904</v>
      </c>
      <c r="B115">
        <v>7</v>
      </c>
      <c r="C115">
        <f t="shared" si="19"/>
        <v>39</v>
      </c>
      <c r="D115">
        <f t="shared" ref="D115" si="32">C115</f>
        <v>39</v>
      </c>
      <c r="E115">
        <f t="shared" ref="E115" si="33">AVERAGE(B115:B121)</f>
        <v>7.5714285714285712</v>
      </c>
    </row>
    <row r="116" spans="1:5" x14ac:dyDescent="0.25">
      <c r="A116" s="1">
        <v>41905</v>
      </c>
      <c r="B116">
        <v>3</v>
      </c>
      <c r="C116">
        <f t="shared" si="19"/>
        <v>39</v>
      </c>
      <c r="E116" s="10"/>
    </row>
    <row r="117" spans="1:5" x14ac:dyDescent="0.25">
      <c r="A117" s="1">
        <v>41906</v>
      </c>
      <c r="B117">
        <v>4</v>
      </c>
      <c r="C117">
        <f t="shared" si="19"/>
        <v>39</v>
      </c>
      <c r="E117" s="11"/>
    </row>
    <row r="118" spans="1:5" x14ac:dyDescent="0.25">
      <c r="A118" s="1">
        <v>41907</v>
      </c>
      <c r="B118">
        <v>6</v>
      </c>
      <c r="C118">
        <f t="shared" si="19"/>
        <v>39</v>
      </c>
      <c r="E118" s="11"/>
    </row>
    <row r="119" spans="1:5" x14ac:dyDescent="0.25">
      <c r="A119" s="1">
        <v>41908</v>
      </c>
      <c r="B119">
        <v>11</v>
      </c>
      <c r="C119">
        <f t="shared" si="19"/>
        <v>39</v>
      </c>
      <c r="E119" s="10"/>
    </row>
    <row r="120" spans="1:5" x14ac:dyDescent="0.25">
      <c r="A120" s="1">
        <v>41909</v>
      </c>
      <c r="B120">
        <v>10</v>
      </c>
      <c r="C120">
        <f t="shared" si="19"/>
        <v>39</v>
      </c>
      <c r="E120" s="10"/>
    </row>
    <row r="121" spans="1:5" x14ac:dyDescent="0.25">
      <c r="A121" s="1">
        <v>41910</v>
      </c>
      <c r="B121">
        <v>12</v>
      </c>
      <c r="C121">
        <f t="shared" si="19"/>
        <v>39</v>
      </c>
      <c r="E121" s="10"/>
    </row>
    <row r="122" spans="1:5" x14ac:dyDescent="0.25">
      <c r="A122" s="1">
        <v>41911</v>
      </c>
      <c r="B122">
        <v>10</v>
      </c>
      <c r="C122">
        <f t="shared" si="19"/>
        <v>40</v>
      </c>
      <c r="D122">
        <f t="shared" ref="D122" si="34">C122</f>
        <v>40</v>
      </c>
      <c r="E122">
        <f t="shared" ref="E122" si="35">AVERAGE(B122:B128)</f>
        <v>7.4285714285714288</v>
      </c>
    </row>
    <row r="123" spans="1:5" x14ac:dyDescent="0.25">
      <c r="A123" s="1">
        <v>41912</v>
      </c>
      <c r="B123">
        <v>6</v>
      </c>
      <c r="C123">
        <f t="shared" si="19"/>
        <v>40</v>
      </c>
      <c r="E123" s="10"/>
    </row>
    <row r="124" spans="1:5" x14ac:dyDescent="0.25">
      <c r="A124" s="1">
        <v>41913</v>
      </c>
      <c r="B124">
        <v>4</v>
      </c>
      <c r="C124">
        <f t="shared" si="19"/>
        <v>40</v>
      </c>
      <c r="E124" s="11"/>
    </row>
    <row r="125" spans="1:5" x14ac:dyDescent="0.25">
      <c r="A125" s="1">
        <v>41914</v>
      </c>
      <c r="B125">
        <v>7</v>
      </c>
      <c r="C125">
        <f t="shared" si="19"/>
        <v>40</v>
      </c>
      <c r="E125" s="11"/>
    </row>
    <row r="126" spans="1:5" x14ac:dyDescent="0.25">
      <c r="A126" s="1">
        <v>41915</v>
      </c>
      <c r="B126">
        <v>9</v>
      </c>
      <c r="C126">
        <f t="shared" si="19"/>
        <v>40</v>
      </c>
      <c r="E126" s="10"/>
    </row>
    <row r="127" spans="1:5" x14ac:dyDescent="0.25">
      <c r="A127" s="1">
        <v>41916</v>
      </c>
      <c r="B127">
        <v>12</v>
      </c>
      <c r="C127">
        <f t="shared" si="19"/>
        <v>40</v>
      </c>
      <c r="E127" s="10"/>
    </row>
    <row r="128" spans="1:5" x14ac:dyDescent="0.25">
      <c r="A128" s="1">
        <v>41917</v>
      </c>
      <c r="B128">
        <v>4</v>
      </c>
      <c r="C128">
        <f t="shared" si="19"/>
        <v>40</v>
      </c>
      <c r="E128" s="10"/>
    </row>
    <row r="129" spans="1:5" x14ac:dyDescent="0.25">
      <c r="A129" s="1">
        <v>41918</v>
      </c>
      <c r="B129">
        <v>3</v>
      </c>
      <c r="C129">
        <f t="shared" si="19"/>
        <v>41</v>
      </c>
      <c r="D129">
        <f t="shared" ref="D129" si="36">C129</f>
        <v>41</v>
      </c>
      <c r="E129">
        <f t="shared" ref="E129" si="37">AVERAGE(B129:B135)</f>
        <v>8</v>
      </c>
    </row>
    <row r="130" spans="1:5" x14ac:dyDescent="0.25">
      <c r="A130" s="1">
        <v>41919</v>
      </c>
      <c r="B130">
        <v>7</v>
      </c>
      <c r="C130">
        <f t="shared" si="19"/>
        <v>41</v>
      </c>
      <c r="E130" s="10"/>
    </row>
    <row r="131" spans="1:5" x14ac:dyDescent="0.25">
      <c r="A131" s="1">
        <v>41920</v>
      </c>
      <c r="B131">
        <v>8</v>
      </c>
      <c r="C131">
        <f t="shared" ref="C131:C194" si="38">WEEKNUM(A131,21)</f>
        <v>41</v>
      </c>
      <c r="E131" s="11"/>
    </row>
    <row r="132" spans="1:5" x14ac:dyDescent="0.25">
      <c r="A132" s="1">
        <v>41921</v>
      </c>
      <c r="B132">
        <v>10</v>
      </c>
      <c r="C132">
        <f t="shared" si="38"/>
        <v>41</v>
      </c>
      <c r="E132" s="11"/>
    </row>
    <row r="133" spans="1:5" x14ac:dyDescent="0.25">
      <c r="A133" s="1">
        <v>41922</v>
      </c>
      <c r="B133">
        <v>11</v>
      </c>
      <c r="C133">
        <f t="shared" si="38"/>
        <v>41</v>
      </c>
      <c r="E133" s="10"/>
    </row>
    <row r="134" spans="1:5" x14ac:dyDescent="0.25">
      <c r="A134" s="1">
        <v>41923</v>
      </c>
      <c r="B134">
        <v>9</v>
      </c>
      <c r="C134">
        <f t="shared" si="38"/>
        <v>41</v>
      </c>
      <c r="E134" s="10"/>
    </row>
    <row r="135" spans="1:5" x14ac:dyDescent="0.25">
      <c r="A135" s="1">
        <v>41924</v>
      </c>
      <c r="B135">
        <v>8</v>
      </c>
      <c r="C135">
        <f t="shared" si="38"/>
        <v>41</v>
      </c>
      <c r="E135" s="10"/>
    </row>
    <row r="136" spans="1:5" x14ac:dyDescent="0.25">
      <c r="A136" s="1">
        <v>41925</v>
      </c>
      <c r="B136">
        <v>6</v>
      </c>
      <c r="C136">
        <f t="shared" si="38"/>
        <v>42</v>
      </c>
      <c r="D136">
        <f t="shared" ref="D136" si="39">C136</f>
        <v>42</v>
      </c>
      <c r="E136">
        <f t="shared" ref="E136" si="40">AVERAGE(B136:B142)</f>
        <v>2</v>
      </c>
    </row>
    <row r="137" spans="1:5" x14ac:dyDescent="0.25">
      <c r="A137" s="1">
        <v>41926</v>
      </c>
      <c r="B137">
        <v>6</v>
      </c>
      <c r="C137">
        <f t="shared" si="38"/>
        <v>42</v>
      </c>
      <c r="E137" s="10"/>
    </row>
    <row r="138" spans="1:5" x14ac:dyDescent="0.25">
      <c r="A138" s="1">
        <v>41927</v>
      </c>
      <c r="B138">
        <v>0</v>
      </c>
      <c r="C138">
        <f t="shared" si="38"/>
        <v>42</v>
      </c>
      <c r="E138" s="11"/>
    </row>
    <row r="139" spans="1:5" x14ac:dyDescent="0.25">
      <c r="A139" s="1">
        <v>41928</v>
      </c>
      <c r="B139">
        <v>0</v>
      </c>
      <c r="C139">
        <f t="shared" si="38"/>
        <v>42</v>
      </c>
      <c r="E139" s="11"/>
    </row>
    <row r="140" spans="1:5" x14ac:dyDescent="0.25">
      <c r="A140" s="1">
        <v>41929</v>
      </c>
      <c r="B140">
        <v>-2</v>
      </c>
      <c r="C140">
        <f t="shared" si="38"/>
        <v>42</v>
      </c>
      <c r="E140" s="10"/>
    </row>
    <row r="141" spans="1:5" x14ac:dyDescent="0.25">
      <c r="A141" s="1">
        <v>41930</v>
      </c>
      <c r="B141">
        <v>-2</v>
      </c>
      <c r="C141">
        <f t="shared" si="38"/>
        <v>42</v>
      </c>
      <c r="E141" s="10"/>
    </row>
    <row r="142" spans="1:5" x14ac:dyDescent="0.25">
      <c r="A142" s="1">
        <v>41931</v>
      </c>
      <c r="B142">
        <v>6</v>
      </c>
      <c r="C142">
        <f t="shared" si="38"/>
        <v>42</v>
      </c>
      <c r="E142" s="10"/>
    </row>
    <row r="143" spans="1:5" x14ac:dyDescent="0.25">
      <c r="A143" s="1">
        <v>41932</v>
      </c>
      <c r="B143">
        <v>3</v>
      </c>
      <c r="C143">
        <f t="shared" si="38"/>
        <v>43</v>
      </c>
      <c r="D143">
        <f t="shared" ref="D143" si="41">C143</f>
        <v>43</v>
      </c>
      <c r="E143">
        <f t="shared" ref="E143" si="42">AVERAGE(B143:B149)</f>
        <v>0.42857142857142855</v>
      </c>
    </row>
    <row r="144" spans="1:5" x14ac:dyDescent="0.25">
      <c r="A144" s="1">
        <v>41933</v>
      </c>
      <c r="B144">
        <v>-1</v>
      </c>
      <c r="C144">
        <f t="shared" si="38"/>
        <v>43</v>
      </c>
      <c r="E144" s="10"/>
    </row>
    <row r="145" spans="1:5" x14ac:dyDescent="0.25">
      <c r="A145" s="1">
        <v>41934</v>
      </c>
      <c r="B145">
        <v>-3</v>
      </c>
      <c r="C145">
        <f t="shared" si="38"/>
        <v>43</v>
      </c>
      <c r="E145" s="11"/>
    </row>
    <row r="146" spans="1:5" x14ac:dyDescent="0.25">
      <c r="A146" s="1">
        <v>41935</v>
      </c>
      <c r="B146">
        <v>-5</v>
      </c>
      <c r="C146">
        <f t="shared" si="38"/>
        <v>43</v>
      </c>
      <c r="E146" s="11"/>
    </row>
    <row r="147" spans="1:5" x14ac:dyDescent="0.25">
      <c r="A147" s="1">
        <v>41936</v>
      </c>
      <c r="B147">
        <v>-1</v>
      </c>
      <c r="C147">
        <f t="shared" si="38"/>
        <v>43</v>
      </c>
      <c r="E147" s="10"/>
    </row>
    <row r="148" spans="1:5" x14ac:dyDescent="0.25">
      <c r="A148" s="1">
        <v>41937</v>
      </c>
      <c r="B148">
        <v>3</v>
      </c>
      <c r="C148">
        <f t="shared" si="38"/>
        <v>43</v>
      </c>
      <c r="E148" s="10"/>
    </row>
    <row r="149" spans="1:5" x14ac:dyDescent="0.25">
      <c r="A149" s="1">
        <v>41938</v>
      </c>
      <c r="B149">
        <v>7</v>
      </c>
      <c r="C149">
        <f t="shared" si="38"/>
        <v>43</v>
      </c>
      <c r="E149" s="10"/>
    </row>
    <row r="150" spans="1:5" x14ac:dyDescent="0.25">
      <c r="A150" s="1">
        <v>41939</v>
      </c>
      <c r="B150">
        <v>9</v>
      </c>
      <c r="C150">
        <f t="shared" si="38"/>
        <v>44</v>
      </c>
      <c r="D150">
        <f t="shared" ref="D150" si="43">C150</f>
        <v>44</v>
      </c>
      <c r="E150">
        <f t="shared" ref="E150" si="44">AVERAGE(B150:B156)</f>
        <v>4.7142857142857144</v>
      </c>
    </row>
    <row r="151" spans="1:5" x14ac:dyDescent="0.25">
      <c r="A151" s="1">
        <v>41940</v>
      </c>
      <c r="B151">
        <v>9</v>
      </c>
      <c r="C151">
        <f t="shared" si="38"/>
        <v>44</v>
      </c>
      <c r="E151" s="10"/>
    </row>
    <row r="152" spans="1:5" x14ac:dyDescent="0.25">
      <c r="A152" s="1">
        <v>41941</v>
      </c>
      <c r="B152">
        <v>7</v>
      </c>
      <c r="C152">
        <f t="shared" si="38"/>
        <v>44</v>
      </c>
      <c r="E152" s="11"/>
    </row>
    <row r="153" spans="1:5" x14ac:dyDescent="0.25">
      <c r="A153" s="1">
        <v>41942</v>
      </c>
      <c r="B153">
        <v>4</v>
      </c>
      <c r="C153">
        <f t="shared" si="38"/>
        <v>44</v>
      </c>
      <c r="E153" s="11"/>
    </row>
    <row r="154" spans="1:5" x14ac:dyDescent="0.25">
      <c r="A154" s="1">
        <v>41943</v>
      </c>
      <c r="B154">
        <v>2</v>
      </c>
      <c r="C154">
        <f t="shared" si="38"/>
        <v>44</v>
      </c>
      <c r="E154" s="10"/>
    </row>
    <row r="155" spans="1:5" x14ac:dyDescent="0.25">
      <c r="A155" s="1">
        <v>41944</v>
      </c>
      <c r="B155">
        <v>-2</v>
      </c>
      <c r="C155">
        <f t="shared" si="38"/>
        <v>44</v>
      </c>
      <c r="E155" s="10"/>
    </row>
    <row r="156" spans="1:5" x14ac:dyDescent="0.25">
      <c r="A156" s="1">
        <v>41945</v>
      </c>
      <c r="B156">
        <v>4</v>
      </c>
      <c r="C156">
        <f t="shared" si="38"/>
        <v>44</v>
      </c>
      <c r="E156" s="10"/>
    </row>
    <row r="157" spans="1:5" x14ac:dyDescent="0.25">
      <c r="A157" s="1">
        <v>41946</v>
      </c>
      <c r="B157">
        <v>9</v>
      </c>
      <c r="C157">
        <f t="shared" si="38"/>
        <v>45</v>
      </c>
      <c r="D157">
        <f t="shared" ref="D157" si="45">C157</f>
        <v>45</v>
      </c>
      <c r="E157">
        <f t="shared" ref="E157" si="46">AVERAGE(B157:B163)</f>
        <v>2.1428571428571428</v>
      </c>
    </row>
    <row r="158" spans="1:5" x14ac:dyDescent="0.25">
      <c r="A158" s="1">
        <v>41947</v>
      </c>
      <c r="B158">
        <v>9</v>
      </c>
      <c r="C158">
        <f t="shared" si="38"/>
        <v>45</v>
      </c>
      <c r="E158" s="10"/>
    </row>
    <row r="159" spans="1:5" x14ac:dyDescent="0.25">
      <c r="A159" s="1">
        <v>41948</v>
      </c>
      <c r="B159">
        <v>-2</v>
      </c>
      <c r="C159">
        <f t="shared" si="38"/>
        <v>45</v>
      </c>
      <c r="E159" s="11"/>
    </row>
    <row r="160" spans="1:5" x14ac:dyDescent="0.25">
      <c r="A160" s="1">
        <v>41949</v>
      </c>
      <c r="B160">
        <v>-2</v>
      </c>
      <c r="C160">
        <f t="shared" si="38"/>
        <v>45</v>
      </c>
      <c r="E160" s="11"/>
    </row>
    <row r="161" spans="1:5" x14ac:dyDescent="0.25">
      <c r="A161" s="1">
        <v>41950</v>
      </c>
      <c r="B161">
        <v>-1</v>
      </c>
      <c r="C161">
        <f t="shared" si="38"/>
        <v>45</v>
      </c>
      <c r="E161" s="10"/>
    </row>
    <row r="162" spans="1:5" x14ac:dyDescent="0.25">
      <c r="A162" s="1">
        <v>41951</v>
      </c>
      <c r="B162">
        <v>-1</v>
      </c>
      <c r="C162">
        <f t="shared" si="38"/>
        <v>45</v>
      </c>
      <c r="E162" s="10"/>
    </row>
    <row r="163" spans="1:5" x14ac:dyDescent="0.25">
      <c r="A163" s="1">
        <v>41952</v>
      </c>
      <c r="B163">
        <v>3</v>
      </c>
      <c r="C163">
        <f t="shared" si="38"/>
        <v>45</v>
      </c>
      <c r="E163" s="10"/>
    </row>
    <row r="164" spans="1:5" x14ac:dyDescent="0.25">
      <c r="A164" s="1">
        <v>41953</v>
      </c>
      <c r="B164">
        <v>4</v>
      </c>
      <c r="C164">
        <f t="shared" si="38"/>
        <v>46</v>
      </c>
      <c r="D164">
        <f t="shared" ref="D164" si="47">C164</f>
        <v>46</v>
      </c>
      <c r="E164">
        <f t="shared" ref="E164" si="48">AVERAGE(B164:B170)</f>
        <v>1.5714285714285714</v>
      </c>
    </row>
    <row r="165" spans="1:5" x14ac:dyDescent="0.25">
      <c r="A165" s="1">
        <v>41954</v>
      </c>
      <c r="B165">
        <v>6</v>
      </c>
      <c r="C165">
        <f t="shared" si="38"/>
        <v>46</v>
      </c>
      <c r="E165" s="10"/>
    </row>
    <row r="166" spans="1:5" x14ac:dyDescent="0.25">
      <c r="A166" s="1">
        <v>41955</v>
      </c>
      <c r="B166">
        <v>2</v>
      </c>
      <c r="C166">
        <f t="shared" si="38"/>
        <v>46</v>
      </c>
      <c r="E166" s="11"/>
    </row>
    <row r="167" spans="1:5" x14ac:dyDescent="0.25">
      <c r="A167" s="1">
        <v>41956</v>
      </c>
      <c r="B167">
        <v>-1</v>
      </c>
      <c r="C167">
        <f t="shared" si="38"/>
        <v>46</v>
      </c>
      <c r="E167" s="11"/>
    </row>
    <row r="168" spans="1:5" x14ac:dyDescent="0.25">
      <c r="A168" s="1">
        <v>41957</v>
      </c>
      <c r="B168">
        <v>0</v>
      </c>
      <c r="C168">
        <f t="shared" si="38"/>
        <v>46</v>
      </c>
      <c r="E168" s="10"/>
    </row>
    <row r="169" spans="1:5" x14ac:dyDescent="0.25">
      <c r="A169" s="1">
        <v>41958</v>
      </c>
      <c r="B169">
        <v>0</v>
      </c>
      <c r="C169">
        <f t="shared" si="38"/>
        <v>46</v>
      </c>
      <c r="E169" s="10"/>
    </row>
    <row r="170" spans="1:5" x14ac:dyDescent="0.25">
      <c r="A170" s="1">
        <v>41959</v>
      </c>
      <c r="B170">
        <v>0</v>
      </c>
      <c r="C170">
        <f t="shared" si="38"/>
        <v>46</v>
      </c>
      <c r="E170" s="10"/>
    </row>
    <row r="171" spans="1:5" x14ac:dyDescent="0.25">
      <c r="A171" s="1">
        <v>41960</v>
      </c>
      <c r="B171">
        <v>0</v>
      </c>
      <c r="C171">
        <f t="shared" si="38"/>
        <v>47</v>
      </c>
      <c r="D171">
        <f t="shared" ref="D171" si="49">C171</f>
        <v>47</v>
      </c>
      <c r="E171">
        <f t="shared" ref="E171" si="50">AVERAGE(B171:B177)</f>
        <v>-1.2857142857142858</v>
      </c>
    </row>
    <row r="172" spans="1:5" x14ac:dyDescent="0.25">
      <c r="A172" s="1">
        <v>41961</v>
      </c>
      <c r="B172">
        <v>0</v>
      </c>
      <c r="C172">
        <f t="shared" si="38"/>
        <v>47</v>
      </c>
      <c r="E172" s="10"/>
    </row>
    <row r="173" spans="1:5" x14ac:dyDescent="0.25">
      <c r="A173" s="1">
        <v>41962</v>
      </c>
      <c r="B173">
        <v>-2</v>
      </c>
      <c r="C173">
        <f t="shared" si="38"/>
        <v>47</v>
      </c>
      <c r="E173" s="11"/>
    </row>
    <row r="174" spans="1:5" x14ac:dyDescent="0.25">
      <c r="A174" s="1">
        <v>41963</v>
      </c>
      <c r="B174">
        <v>-2</v>
      </c>
      <c r="C174">
        <f t="shared" si="38"/>
        <v>47</v>
      </c>
      <c r="E174" s="11"/>
    </row>
    <row r="175" spans="1:5" x14ac:dyDescent="0.25">
      <c r="A175" s="1">
        <v>41964</v>
      </c>
      <c r="B175">
        <v>-2</v>
      </c>
      <c r="C175">
        <f t="shared" si="38"/>
        <v>47</v>
      </c>
      <c r="E175" s="10"/>
    </row>
    <row r="176" spans="1:5" x14ac:dyDescent="0.25">
      <c r="A176" s="1">
        <v>41965</v>
      </c>
      <c r="B176">
        <v>-2</v>
      </c>
      <c r="C176">
        <f t="shared" si="38"/>
        <v>47</v>
      </c>
      <c r="E176" s="10"/>
    </row>
    <row r="177" spans="1:5" x14ac:dyDescent="0.25">
      <c r="A177" s="1">
        <v>41966</v>
      </c>
      <c r="B177">
        <v>-1</v>
      </c>
      <c r="C177">
        <f t="shared" si="38"/>
        <v>47</v>
      </c>
      <c r="E177" s="10"/>
    </row>
    <row r="178" spans="1:5" x14ac:dyDescent="0.25">
      <c r="A178" s="1">
        <v>41967</v>
      </c>
      <c r="B178">
        <v>0</v>
      </c>
      <c r="C178">
        <f t="shared" si="38"/>
        <v>48</v>
      </c>
      <c r="D178">
        <f t="shared" ref="D178" si="51">C178</f>
        <v>48</v>
      </c>
      <c r="E178">
        <f t="shared" ref="E178" si="52">AVERAGE(B178:B184)</f>
        <v>1.1428571428571428</v>
      </c>
    </row>
    <row r="179" spans="1:5" x14ac:dyDescent="0.25">
      <c r="A179" s="1">
        <v>41968</v>
      </c>
      <c r="B179">
        <v>2</v>
      </c>
      <c r="C179">
        <f t="shared" si="38"/>
        <v>48</v>
      </c>
      <c r="E179" s="10"/>
    </row>
    <row r="180" spans="1:5" x14ac:dyDescent="0.25">
      <c r="A180" s="1">
        <v>41969</v>
      </c>
      <c r="B180">
        <v>2</v>
      </c>
      <c r="C180">
        <f t="shared" si="38"/>
        <v>48</v>
      </c>
      <c r="E180" s="11"/>
    </row>
    <row r="181" spans="1:5" x14ac:dyDescent="0.25">
      <c r="A181" s="1">
        <v>41970</v>
      </c>
      <c r="B181">
        <v>2</v>
      </c>
      <c r="C181">
        <f t="shared" si="38"/>
        <v>48</v>
      </c>
      <c r="E181" s="11"/>
    </row>
    <row r="182" spans="1:5" x14ac:dyDescent="0.25">
      <c r="A182" s="1">
        <v>41971</v>
      </c>
      <c r="B182">
        <v>2</v>
      </c>
      <c r="C182">
        <f t="shared" si="38"/>
        <v>48</v>
      </c>
      <c r="E182" s="10"/>
    </row>
    <row r="183" spans="1:5" x14ac:dyDescent="0.25">
      <c r="A183" s="1">
        <v>41972</v>
      </c>
      <c r="B183">
        <v>1</v>
      </c>
      <c r="C183">
        <f t="shared" si="38"/>
        <v>48</v>
      </c>
      <c r="E183" s="10"/>
    </row>
    <row r="184" spans="1:5" x14ac:dyDescent="0.25">
      <c r="A184" s="1">
        <v>41973</v>
      </c>
      <c r="B184">
        <v>-1</v>
      </c>
      <c r="C184">
        <f t="shared" si="38"/>
        <v>48</v>
      </c>
      <c r="E184" s="10"/>
    </row>
    <row r="185" spans="1:5" x14ac:dyDescent="0.25">
      <c r="A185" s="1">
        <v>41974</v>
      </c>
      <c r="B185">
        <v>-5</v>
      </c>
      <c r="C185">
        <f t="shared" si="38"/>
        <v>49</v>
      </c>
      <c r="D185">
        <f t="shared" ref="D185" si="53">C185</f>
        <v>49</v>
      </c>
      <c r="E185">
        <f t="shared" ref="E185" si="54">AVERAGE(B185:B191)</f>
        <v>-0.5714285714285714</v>
      </c>
    </row>
    <row r="186" spans="1:5" x14ac:dyDescent="0.25">
      <c r="A186" s="1">
        <v>41975</v>
      </c>
      <c r="B186">
        <v>-2</v>
      </c>
      <c r="C186">
        <f t="shared" si="38"/>
        <v>49</v>
      </c>
      <c r="E186" s="10"/>
    </row>
    <row r="187" spans="1:5" x14ac:dyDescent="0.25">
      <c r="A187" s="1">
        <v>41976</v>
      </c>
      <c r="B187">
        <v>1</v>
      </c>
      <c r="C187">
        <f t="shared" si="38"/>
        <v>49</v>
      </c>
      <c r="E187" s="11"/>
    </row>
    <row r="188" spans="1:5" x14ac:dyDescent="0.25">
      <c r="A188" s="1">
        <v>41977</v>
      </c>
      <c r="B188">
        <v>0</v>
      </c>
      <c r="C188">
        <f t="shared" si="38"/>
        <v>49</v>
      </c>
      <c r="E188" s="11"/>
    </row>
    <row r="189" spans="1:5" x14ac:dyDescent="0.25">
      <c r="A189" s="1">
        <v>41978</v>
      </c>
      <c r="B189">
        <v>-1</v>
      </c>
      <c r="C189">
        <f t="shared" si="38"/>
        <v>49</v>
      </c>
      <c r="E189" s="10"/>
    </row>
    <row r="190" spans="1:5" x14ac:dyDescent="0.25">
      <c r="A190" s="1">
        <v>41979</v>
      </c>
      <c r="B190">
        <v>1</v>
      </c>
      <c r="C190">
        <f t="shared" si="38"/>
        <v>49</v>
      </c>
      <c r="E190" s="10"/>
    </row>
    <row r="191" spans="1:5" x14ac:dyDescent="0.25">
      <c r="A191" s="1">
        <v>41980</v>
      </c>
      <c r="B191">
        <v>2</v>
      </c>
      <c r="C191">
        <f t="shared" si="38"/>
        <v>49</v>
      </c>
      <c r="E191" s="10"/>
    </row>
    <row r="192" spans="1:5" x14ac:dyDescent="0.25">
      <c r="A192" s="1">
        <v>41981</v>
      </c>
      <c r="B192">
        <v>3</v>
      </c>
      <c r="C192">
        <f t="shared" si="38"/>
        <v>50</v>
      </c>
      <c r="D192">
        <f t="shared" ref="D192" si="55">C192</f>
        <v>50</v>
      </c>
      <c r="E192">
        <f t="shared" ref="E192" si="56">AVERAGE(B192:B198)</f>
        <v>1</v>
      </c>
    </row>
    <row r="193" spans="1:5" x14ac:dyDescent="0.25">
      <c r="A193" s="1">
        <v>41982</v>
      </c>
      <c r="B193">
        <v>1</v>
      </c>
      <c r="C193">
        <f t="shared" si="38"/>
        <v>50</v>
      </c>
      <c r="E193" s="10"/>
    </row>
    <row r="194" spans="1:5" x14ac:dyDescent="0.25">
      <c r="A194" s="1">
        <v>41983</v>
      </c>
      <c r="B194">
        <v>2</v>
      </c>
      <c r="C194">
        <f t="shared" si="38"/>
        <v>50</v>
      </c>
      <c r="E194" s="11"/>
    </row>
    <row r="195" spans="1:5" x14ac:dyDescent="0.25">
      <c r="A195" s="1">
        <v>41984</v>
      </c>
      <c r="B195">
        <v>2</v>
      </c>
      <c r="C195">
        <f t="shared" ref="C195:C258" si="57">WEEKNUM(A195,21)</f>
        <v>50</v>
      </c>
      <c r="E195" s="11"/>
    </row>
    <row r="196" spans="1:5" x14ac:dyDescent="0.25">
      <c r="A196" s="1">
        <v>41985</v>
      </c>
      <c r="B196">
        <v>1</v>
      </c>
      <c r="C196">
        <f t="shared" si="57"/>
        <v>50</v>
      </c>
      <c r="E196" s="10"/>
    </row>
    <row r="197" spans="1:5" x14ac:dyDescent="0.25">
      <c r="A197" s="1">
        <v>41986</v>
      </c>
      <c r="B197">
        <v>-1</v>
      </c>
      <c r="C197">
        <f t="shared" si="57"/>
        <v>50</v>
      </c>
      <c r="E197" s="10"/>
    </row>
    <row r="198" spans="1:5" x14ac:dyDescent="0.25">
      <c r="A198" s="1">
        <v>41987</v>
      </c>
      <c r="B198">
        <v>-1</v>
      </c>
      <c r="C198">
        <f t="shared" si="57"/>
        <v>50</v>
      </c>
      <c r="E198" s="10"/>
    </row>
    <row r="199" spans="1:5" x14ac:dyDescent="0.25">
      <c r="A199" s="1">
        <v>41988</v>
      </c>
      <c r="B199">
        <v>1</v>
      </c>
      <c r="C199">
        <f t="shared" si="57"/>
        <v>51</v>
      </c>
      <c r="D199">
        <f t="shared" ref="D199" si="58">C199</f>
        <v>51</v>
      </c>
      <c r="E199">
        <f t="shared" ref="E199" si="59">AVERAGE(B199:B205)</f>
        <v>-0.42857142857142855</v>
      </c>
    </row>
    <row r="200" spans="1:5" x14ac:dyDescent="0.25">
      <c r="A200" s="1">
        <v>41989</v>
      </c>
      <c r="B200">
        <v>0</v>
      </c>
      <c r="C200">
        <f t="shared" si="57"/>
        <v>51</v>
      </c>
      <c r="E200" s="10"/>
    </row>
    <row r="201" spans="1:5" x14ac:dyDescent="0.25">
      <c r="A201" s="1">
        <v>41990</v>
      </c>
      <c r="B201">
        <v>-1</v>
      </c>
      <c r="C201">
        <f t="shared" si="57"/>
        <v>51</v>
      </c>
      <c r="E201" s="11"/>
    </row>
    <row r="202" spans="1:5" x14ac:dyDescent="0.25">
      <c r="A202" s="1">
        <v>41991</v>
      </c>
      <c r="B202">
        <v>-1</v>
      </c>
      <c r="C202">
        <f t="shared" si="57"/>
        <v>51</v>
      </c>
      <c r="E202" s="11"/>
    </row>
    <row r="203" spans="1:5" x14ac:dyDescent="0.25">
      <c r="A203" s="1">
        <v>41992</v>
      </c>
      <c r="B203">
        <v>1</v>
      </c>
      <c r="C203">
        <f t="shared" si="57"/>
        <v>51</v>
      </c>
      <c r="E203" s="10"/>
    </row>
    <row r="204" spans="1:5" x14ac:dyDescent="0.25">
      <c r="A204" s="1">
        <v>41993</v>
      </c>
      <c r="B204">
        <v>0</v>
      </c>
      <c r="C204">
        <f t="shared" si="57"/>
        <v>51</v>
      </c>
      <c r="E204" s="10"/>
    </row>
    <row r="205" spans="1:5" x14ac:dyDescent="0.25">
      <c r="A205" s="1">
        <v>41994</v>
      </c>
      <c r="B205">
        <v>-3</v>
      </c>
      <c r="C205">
        <f t="shared" si="57"/>
        <v>51</v>
      </c>
      <c r="E205" s="10"/>
    </row>
    <row r="206" spans="1:5" x14ac:dyDescent="0.25">
      <c r="A206" s="1">
        <v>41995</v>
      </c>
      <c r="B206">
        <v>-7</v>
      </c>
      <c r="C206">
        <f t="shared" si="57"/>
        <v>52</v>
      </c>
      <c r="D206">
        <f t="shared" ref="D206" si="60">C206</f>
        <v>52</v>
      </c>
      <c r="E206">
        <f t="shared" ref="E206" si="61">AVERAGE(B206:B212)</f>
        <v>-9.5714285714285712</v>
      </c>
    </row>
    <row r="207" spans="1:5" x14ac:dyDescent="0.25">
      <c r="A207" s="1">
        <v>41996</v>
      </c>
      <c r="B207">
        <v>-9</v>
      </c>
      <c r="C207">
        <f t="shared" si="57"/>
        <v>52</v>
      </c>
      <c r="E207" s="10"/>
    </row>
    <row r="208" spans="1:5" x14ac:dyDescent="0.25">
      <c r="A208" s="1">
        <v>41997</v>
      </c>
      <c r="B208">
        <v>-9</v>
      </c>
      <c r="C208">
        <f t="shared" si="57"/>
        <v>52</v>
      </c>
      <c r="E208" s="11"/>
    </row>
    <row r="209" spans="1:5" x14ac:dyDescent="0.25">
      <c r="A209" s="1">
        <v>41998</v>
      </c>
      <c r="B209">
        <v>-12</v>
      </c>
      <c r="C209">
        <f t="shared" si="57"/>
        <v>52</v>
      </c>
      <c r="E209" s="11"/>
    </row>
    <row r="210" spans="1:5" x14ac:dyDescent="0.25">
      <c r="A210" s="1">
        <v>41999</v>
      </c>
      <c r="B210">
        <v>-7</v>
      </c>
      <c r="C210">
        <f t="shared" si="57"/>
        <v>52</v>
      </c>
      <c r="E210" s="10"/>
    </row>
    <row r="211" spans="1:5" x14ac:dyDescent="0.25">
      <c r="A211" s="1">
        <v>42000</v>
      </c>
      <c r="B211">
        <v>-9</v>
      </c>
      <c r="C211">
        <f t="shared" si="57"/>
        <v>52</v>
      </c>
      <c r="E211" s="10"/>
    </row>
    <row r="212" spans="1:5" x14ac:dyDescent="0.25">
      <c r="A212" s="1">
        <v>42001</v>
      </c>
      <c r="B212">
        <v>-14</v>
      </c>
      <c r="C212">
        <f t="shared" si="57"/>
        <v>52</v>
      </c>
      <c r="E212" s="10"/>
    </row>
    <row r="213" spans="1:5" x14ac:dyDescent="0.25">
      <c r="A213" s="1">
        <v>42002</v>
      </c>
      <c r="B213">
        <v>-17</v>
      </c>
      <c r="C213">
        <f t="shared" si="57"/>
        <v>1</v>
      </c>
      <c r="D213">
        <f t="shared" ref="D213" si="62">C213</f>
        <v>1</v>
      </c>
      <c r="E213">
        <f t="shared" ref="E213" si="63">AVERAGE(B213:B219)</f>
        <v>-2.5714285714285716</v>
      </c>
    </row>
    <row r="214" spans="1:5" x14ac:dyDescent="0.25">
      <c r="A214" s="1">
        <v>42003</v>
      </c>
      <c r="B214">
        <v>-6</v>
      </c>
      <c r="C214">
        <f t="shared" si="57"/>
        <v>1</v>
      </c>
      <c r="E214" s="10"/>
    </row>
    <row r="215" spans="1:5" ht="13.5" customHeight="1" x14ac:dyDescent="0.25">
      <c r="A215" s="1">
        <v>42004</v>
      </c>
      <c r="B215">
        <v>3</v>
      </c>
      <c r="C215">
        <f t="shared" si="57"/>
        <v>1</v>
      </c>
      <c r="E215" s="11"/>
    </row>
    <row r="216" spans="1:5" x14ac:dyDescent="0.25">
      <c r="A216" s="1">
        <v>42005</v>
      </c>
      <c r="B216">
        <v>2</v>
      </c>
      <c r="C216">
        <f t="shared" si="57"/>
        <v>1</v>
      </c>
      <c r="E216" s="11"/>
    </row>
    <row r="217" spans="1:5" x14ac:dyDescent="0.25">
      <c r="A217" s="1">
        <v>42006</v>
      </c>
      <c r="B217">
        <v>3</v>
      </c>
      <c r="C217">
        <f t="shared" si="57"/>
        <v>1</v>
      </c>
      <c r="E217" s="10"/>
    </row>
    <row r="218" spans="1:5" x14ac:dyDescent="0.25">
      <c r="A218" s="1">
        <v>42007</v>
      </c>
      <c r="B218">
        <v>0</v>
      </c>
      <c r="C218">
        <f t="shared" si="57"/>
        <v>1</v>
      </c>
      <c r="E218" s="10"/>
    </row>
    <row r="219" spans="1:5" x14ac:dyDescent="0.25">
      <c r="A219" s="1">
        <v>42008</v>
      </c>
      <c r="B219">
        <v>-3</v>
      </c>
      <c r="C219">
        <f t="shared" si="57"/>
        <v>1</v>
      </c>
      <c r="E219" s="10"/>
    </row>
    <row r="220" spans="1:5" x14ac:dyDescent="0.25">
      <c r="A220" s="1">
        <v>42009</v>
      </c>
      <c r="B220">
        <v>-14</v>
      </c>
      <c r="C220">
        <f t="shared" si="57"/>
        <v>2</v>
      </c>
      <c r="D220">
        <f t="shared" ref="D220" si="64">C220</f>
        <v>2</v>
      </c>
      <c r="E220">
        <f t="shared" ref="E220" si="65">AVERAGE(B220:B226)</f>
        <v>-7.2857142857142856</v>
      </c>
    </row>
    <row r="221" spans="1:5" x14ac:dyDescent="0.25">
      <c r="A221" s="1">
        <v>42010</v>
      </c>
      <c r="B221">
        <v>-14</v>
      </c>
      <c r="C221">
        <f t="shared" si="57"/>
        <v>2</v>
      </c>
      <c r="E221" s="10"/>
    </row>
    <row r="222" spans="1:5" x14ac:dyDescent="0.25">
      <c r="A222" s="1">
        <v>42011</v>
      </c>
      <c r="B222">
        <v>-6</v>
      </c>
      <c r="C222">
        <f t="shared" si="57"/>
        <v>2</v>
      </c>
      <c r="E222" s="11"/>
    </row>
    <row r="223" spans="1:5" x14ac:dyDescent="0.25">
      <c r="A223" s="1">
        <v>42012</v>
      </c>
      <c r="B223">
        <v>0</v>
      </c>
      <c r="C223">
        <f t="shared" si="57"/>
        <v>2</v>
      </c>
      <c r="E223" s="11"/>
    </row>
    <row r="224" spans="1:5" x14ac:dyDescent="0.25">
      <c r="A224" s="1">
        <v>42013</v>
      </c>
      <c r="B224">
        <v>-1</v>
      </c>
      <c r="C224">
        <f t="shared" si="57"/>
        <v>2</v>
      </c>
      <c r="E224" s="10"/>
    </row>
    <row r="225" spans="1:5" x14ac:dyDescent="0.25">
      <c r="A225" s="1">
        <v>42014</v>
      </c>
      <c r="B225">
        <v>-4</v>
      </c>
      <c r="C225">
        <f t="shared" si="57"/>
        <v>2</v>
      </c>
      <c r="E225" s="10"/>
    </row>
    <row r="226" spans="1:5" x14ac:dyDescent="0.25">
      <c r="A226" s="1">
        <v>42015</v>
      </c>
      <c r="B226">
        <v>-12</v>
      </c>
      <c r="C226">
        <f t="shared" si="57"/>
        <v>2</v>
      </c>
      <c r="E226" s="10"/>
    </row>
    <row r="227" spans="1:5" x14ac:dyDescent="0.25">
      <c r="A227" s="1">
        <v>42016</v>
      </c>
      <c r="B227">
        <v>-13</v>
      </c>
      <c r="C227">
        <f t="shared" si="57"/>
        <v>3</v>
      </c>
      <c r="D227">
        <f t="shared" ref="D227" si="66">C227</f>
        <v>3</v>
      </c>
      <c r="E227">
        <f t="shared" ref="E227" si="67">AVERAGE(B227:B233)</f>
        <v>-2.8571428571428572</v>
      </c>
    </row>
    <row r="228" spans="1:5" x14ac:dyDescent="0.25">
      <c r="A228" s="1">
        <v>42017</v>
      </c>
      <c r="B228">
        <v>-7</v>
      </c>
      <c r="C228">
        <f t="shared" si="57"/>
        <v>3</v>
      </c>
      <c r="E228" s="10"/>
    </row>
    <row r="229" spans="1:5" x14ac:dyDescent="0.25">
      <c r="A229" s="1">
        <v>42018</v>
      </c>
      <c r="B229">
        <v>-2</v>
      </c>
      <c r="C229">
        <f t="shared" si="57"/>
        <v>3</v>
      </c>
      <c r="E229" s="11"/>
    </row>
    <row r="230" spans="1:5" x14ac:dyDescent="0.25">
      <c r="A230" s="1">
        <v>42019</v>
      </c>
      <c r="B230">
        <v>0</v>
      </c>
      <c r="C230">
        <f t="shared" si="57"/>
        <v>3</v>
      </c>
      <c r="E230" s="11"/>
    </row>
    <row r="231" spans="1:5" x14ac:dyDescent="0.25">
      <c r="A231" s="1">
        <v>42020</v>
      </c>
      <c r="B231">
        <v>2</v>
      </c>
      <c r="C231">
        <f t="shared" si="57"/>
        <v>3</v>
      </c>
      <c r="E231" s="10"/>
    </row>
    <row r="232" spans="1:5" x14ac:dyDescent="0.25">
      <c r="A232" s="1">
        <v>42021</v>
      </c>
      <c r="B232">
        <v>1</v>
      </c>
      <c r="C232">
        <f t="shared" si="57"/>
        <v>3</v>
      </c>
      <c r="E232" s="10"/>
    </row>
    <row r="233" spans="1:5" x14ac:dyDescent="0.25">
      <c r="A233" s="1">
        <v>42022</v>
      </c>
      <c r="B233">
        <v>-1</v>
      </c>
      <c r="C233">
        <f t="shared" si="57"/>
        <v>3</v>
      </c>
      <c r="E233" s="10"/>
    </row>
    <row r="234" spans="1:5" x14ac:dyDescent="0.25">
      <c r="A234" s="1">
        <v>42023</v>
      </c>
      <c r="B234">
        <v>-4</v>
      </c>
      <c r="C234">
        <f t="shared" si="57"/>
        <v>4</v>
      </c>
      <c r="D234">
        <f t="shared" ref="D234" si="68">C234</f>
        <v>4</v>
      </c>
      <c r="E234">
        <f t="shared" ref="E234" si="69">AVERAGE(B234:B240)</f>
        <v>-7.2857142857142856</v>
      </c>
    </row>
    <row r="235" spans="1:5" x14ac:dyDescent="0.25">
      <c r="A235" s="1">
        <v>42024</v>
      </c>
      <c r="B235">
        <v>-9</v>
      </c>
      <c r="C235">
        <f t="shared" si="57"/>
        <v>4</v>
      </c>
      <c r="E235" s="10"/>
    </row>
    <row r="236" spans="1:5" x14ac:dyDescent="0.25">
      <c r="A236" s="1">
        <v>42025</v>
      </c>
      <c r="B236">
        <v>-12</v>
      </c>
      <c r="C236">
        <f t="shared" si="57"/>
        <v>4</v>
      </c>
      <c r="E236" s="11"/>
    </row>
    <row r="237" spans="1:5" x14ac:dyDescent="0.25">
      <c r="A237" s="1">
        <v>42026</v>
      </c>
      <c r="B237">
        <v>-13</v>
      </c>
      <c r="C237">
        <f t="shared" si="57"/>
        <v>4</v>
      </c>
      <c r="E237" s="11"/>
    </row>
    <row r="238" spans="1:5" x14ac:dyDescent="0.25">
      <c r="A238" s="1">
        <v>42027</v>
      </c>
      <c r="B238">
        <v>-9</v>
      </c>
      <c r="C238">
        <f t="shared" si="57"/>
        <v>4</v>
      </c>
      <c r="E238" s="10"/>
    </row>
    <row r="239" spans="1:5" x14ac:dyDescent="0.25">
      <c r="A239" s="1">
        <v>42028</v>
      </c>
      <c r="B239">
        <v>-3</v>
      </c>
      <c r="C239">
        <f t="shared" si="57"/>
        <v>4</v>
      </c>
      <c r="E239" s="10"/>
    </row>
    <row r="240" spans="1:5" x14ac:dyDescent="0.25">
      <c r="A240" s="1">
        <v>42029</v>
      </c>
      <c r="B240">
        <v>-1</v>
      </c>
      <c r="C240">
        <f t="shared" si="57"/>
        <v>4</v>
      </c>
      <c r="E240" s="10"/>
    </row>
    <row r="241" spans="1:5" x14ac:dyDescent="0.25">
      <c r="A241" s="1">
        <v>42030</v>
      </c>
      <c r="B241">
        <v>-1</v>
      </c>
      <c r="C241">
        <f t="shared" si="57"/>
        <v>5</v>
      </c>
      <c r="D241">
        <f t="shared" ref="D241" si="70">C241</f>
        <v>5</v>
      </c>
      <c r="E241">
        <f t="shared" ref="E241" si="71">AVERAGE(B241:B247)</f>
        <v>-0.8571428571428571</v>
      </c>
    </row>
    <row r="242" spans="1:5" x14ac:dyDescent="0.25">
      <c r="A242" s="1">
        <v>42031</v>
      </c>
      <c r="B242">
        <v>-1</v>
      </c>
      <c r="C242">
        <f t="shared" si="57"/>
        <v>5</v>
      </c>
      <c r="E242" s="10"/>
    </row>
    <row r="243" spans="1:5" x14ac:dyDescent="0.25">
      <c r="A243" s="1">
        <v>42032</v>
      </c>
      <c r="B243">
        <v>0</v>
      </c>
      <c r="C243">
        <f t="shared" si="57"/>
        <v>5</v>
      </c>
      <c r="E243" s="11"/>
    </row>
    <row r="244" spans="1:5" x14ac:dyDescent="0.25">
      <c r="A244" s="1">
        <v>42033</v>
      </c>
      <c r="B244">
        <v>0</v>
      </c>
      <c r="C244">
        <f t="shared" si="57"/>
        <v>5</v>
      </c>
      <c r="E244" s="11"/>
    </row>
    <row r="245" spans="1:5" x14ac:dyDescent="0.25">
      <c r="A245" s="1">
        <v>42034</v>
      </c>
      <c r="B245">
        <v>-1</v>
      </c>
      <c r="C245">
        <f t="shared" si="57"/>
        <v>5</v>
      </c>
      <c r="E245" s="10"/>
    </row>
    <row r="246" spans="1:5" x14ac:dyDescent="0.25">
      <c r="A246" s="1">
        <v>42035</v>
      </c>
      <c r="B246">
        <v>-1</v>
      </c>
      <c r="C246">
        <f t="shared" si="57"/>
        <v>5</v>
      </c>
      <c r="E246" s="10"/>
    </row>
    <row r="247" spans="1:5" x14ac:dyDescent="0.25">
      <c r="A247" s="1">
        <v>42036</v>
      </c>
      <c r="B247">
        <v>-2</v>
      </c>
      <c r="C247">
        <f t="shared" si="57"/>
        <v>5</v>
      </c>
      <c r="E247" s="10"/>
    </row>
    <row r="248" spans="1:5" x14ac:dyDescent="0.25">
      <c r="A248" s="1">
        <v>42037</v>
      </c>
      <c r="B248">
        <v>-3</v>
      </c>
      <c r="C248">
        <f t="shared" si="57"/>
        <v>6</v>
      </c>
      <c r="D248">
        <f t="shared" ref="D248" si="72">C248</f>
        <v>6</v>
      </c>
      <c r="E248">
        <f t="shared" ref="E248" si="73">AVERAGE(B248:B254)</f>
        <v>-3</v>
      </c>
    </row>
    <row r="249" spans="1:5" x14ac:dyDescent="0.25">
      <c r="A249" s="1">
        <v>42038</v>
      </c>
      <c r="B249">
        <v>-3</v>
      </c>
      <c r="C249">
        <f t="shared" si="57"/>
        <v>6</v>
      </c>
      <c r="E249" s="10"/>
    </row>
    <row r="250" spans="1:5" x14ac:dyDescent="0.25">
      <c r="A250" s="1">
        <v>42039</v>
      </c>
      <c r="B250">
        <v>-4</v>
      </c>
      <c r="C250">
        <f t="shared" si="57"/>
        <v>6</v>
      </c>
      <c r="E250" s="11"/>
    </row>
    <row r="251" spans="1:5" x14ac:dyDescent="0.25">
      <c r="A251" s="1">
        <v>42040</v>
      </c>
      <c r="B251">
        <v>-3</v>
      </c>
      <c r="C251">
        <f t="shared" si="57"/>
        <v>6</v>
      </c>
      <c r="E251" s="11"/>
    </row>
    <row r="252" spans="1:5" x14ac:dyDescent="0.25">
      <c r="A252" s="1">
        <v>42041</v>
      </c>
      <c r="B252">
        <v>-1</v>
      </c>
      <c r="C252">
        <f t="shared" si="57"/>
        <v>6</v>
      </c>
      <c r="E252" s="10"/>
    </row>
    <row r="253" spans="1:5" x14ac:dyDescent="0.25">
      <c r="A253" s="1">
        <v>42042</v>
      </c>
      <c r="B253">
        <v>0</v>
      </c>
      <c r="C253">
        <f t="shared" si="57"/>
        <v>6</v>
      </c>
      <c r="E253" s="10"/>
    </row>
    <row r="254" spans="1:5" x14ac:dyDescent="0.25">
      <c r="A254" s="1">
        <v>42043</v>
      </c>
      <c r="B254">
        <v>-7</v>
      </c>
      <c r="C254">
        <f t="shared" si="57"/>
        <v>6</v>
      </c>
      <c r="E254" s="10"/>
    </row>
    <row r="255" spans="1:5" x14ac:dyDescent="0.25">
      <c r="A255" s="1">
        <v>42044</v>
      </c>
      <c r="B255">
        <v>-4</v>
      </c>
      <c r="C255">
        <f t="shared" si="57"/>
        <v>7</v>
      </c>
      <c r="D255">
        <f t="shared" ref="D255" si="74">C255</f>
        <v>7</v>
      </c>
      <c r="E255">
        <f t="shared" ref="E255" si="75">AVERAGE(B255:B261)</f>
        <v>-3</v>
      </c>
    </row>
    <row r="256" spans="1:5" x14ac:dyDescent="0.25">
      <c r="A256" s="1">
        <v>42045</v>
      </c>
      <c r="B256">
        <v>2</v>
      </c>
      <c r="C256">
        <f t="shared" si="57"/>
        <v>7</v>
      </c>
      <c r="E256" s="10"/>
    </row>
    <row r="257" spans="1:5" x14ac:dyDescent="0.25">
      <c r="A257" s="1">
        <v>42046</v>
      </c>
      <c r="B257">
        <v>2</v>
      </c>
      <c r="C257">
        <f t="shared" si="57"/>
        <v>7</v>
      </c>
      <c r="E257" s="11"/>
    </row>
    <row r="258" spans="1:5" x14ac:dyDescent="0.25">
      <c r="A258" s="1">
        <v>42047</v>
      </c>
      <c r="B258">
        <v>-2</v>
      </c>
      <c r="C258">
        <f t="shared" si="57"/>
        <v>7</v>
      </c>
      <c r="E258" s="11"/>
    </row>
    <row r="259" spans="1:5" x14ac:dyDescent="0.25">
      <c r="A259" s="1">
        <v>42048</v>
      </c>
      <c r="B259">
        <v>-6</v>
      </c>
      <c r="C259">
        <f t="shared" ref="C259:C322" si="76">WEEKNUM(A259,21)</f>
        <v>7</v>
      </c>
      <c r="E259" s="10"/>
    </row>
    <row r="260" spans="1:5" x14ac:dyDescent="0.25">
      <c r="A260" s="1">
        <v>42049</v>
      </c>
      <c r="B260">
        <v>-2</v>
      </c>
      <c r="C260">
        <f t="shared" si="76"/>
        <v>7</v>
      </c>
      <c r="E260" s="10"/>
    </row>
    <row r="261" spans="1:5" x14ac:dyDescent="0.25">
      <c r="A261" s="1">
        <v>42050</v>
      </c>
      <c r="B261">
        <v>-11</v>
      </c>
      <c r="C261">
        <f t="shared" si="76"/>
        <v>7</v>
      </c>
      <c r="E261" s="10"/>
    </row>
    <row r="262" spans="1:5" x14ac:dyDescent="0.25">
      <c r="A262" s="1">
        <v>42051</v>
      </c>
      <c r="B262">
        <v>-10</v>
      </c>
      <c r="C262">
        <f t="shared" si="76"/>
        <v>8</v>
      </c>
      <c r="D262">
        <f t="shared" ref="D262" si="77">C262</f>
        <v>8</v>
      </c>
      <c r="E262">
        <f t="shared" ref="E262" si="78">AVERAGE(B262:B268)</f>
        <v>-1.4285714285714286</v>
      </c>
    </row>
    <row r="263" spans="1:5" x14ac:dyDescent="0.25">
      <c r="A263" s="1">
        <v>42052</v>
      </c>
      <c r="B263">
        <v>-4</v>
      </c>
      <c r="C263">
        <f t="shared" si="76"/>
        <v>8</v>
      </c>
      <c r="E263" s="10"/>
    </row>
    <row r="264" spans="1:5" x14ac:dyDescent="0.25">
      <c r="A264" s="1">
        <v>42053</v>
      </c>
      <c r="B264">
        <v>-1</v>
      </c>
      <c r="C264">
        <f t="shared" si="76"/>
        <v>8</v>
      </c>
      <c r="E264" s="11"/>
    </row>
    <row r="265" spans="1:5" x14ac:dyDescent="0.25">
      <c r="A265" s="1">
        <v>42054</v>
      </c>
      <c r="B265">
        <v>1</v>
      </c>
      <c r="C265">
        <f t="shared" si="76"/>
        <v>8</v>
      </c>
      <c r="E265" s="11"/>
    </row>
    <row r="266" spans="1:5" x14ac:dyDescent="0.25">
      <c r="A266" s="1">
        <v>42055</v>
      </c>
      <c r="B266">
        <v>2</v>
      </c>
      <c r="C266">
        <f t="shared" si="76"/>
        <v>8</v>
      </c>
      <c r="E266" s="10"/>
    </row>
    <row r="267" spans="1:5" x14ac:dyDescent="0.25">
      <c r="A267" s="1">
        <v>42056</v>
      </c>
      <c r="B267">
        <v>1</v>
      </c>
      <c r="C267">
        <f t="shared" si="76"/>
        <v>8</v>
      </c>
      <c r="E267" s="10"/>
    </row>
    <row r="268" spans="1:5" x14ac:dyDescent="0.25">
      <c r="A268" s="1">
        <v>42057</v>
      </c>
      <c r="B268">
        <v>1</v>
      </c>
      <c r="C268">
        <f t="shared" si="76"/>
        <v>8</v>
      </c>
      <c r="E268" s="10"/>
    </row>
    <row r="269" spans="1:5" x14ac:dyDescent="0.25">
      <c r="A269" s="1">
        <v>42058</v>
      </c>
      <c r="B269">
        <v>1</v>
      </c>
      <c r="C269">
        <f t="shared" si="76"/>
        <v>9</v>
      </c>
      <c r="D269">
        <f t="shared" ref="D269" si="79">C269</f>
        <v>9</v>
      </c>
      <c r="E269">
        <f t="shared" ref="E269" si="80">AVERAGE(B269:B275)</f>
        <v>1.1428571428571428</v>
      </c>
    </row>
    <row r="270" spans="1:5" x14ac:dyDescent="0.25">
      <c r="A270" s="1">
        <v>42059</v>
      </c>
      <c r="B270">
        <v>1</v>
      </c>
      <c r="C270">
        <f t="shared" si="76"/>
        <v>9</v>
      </c>
      <c r="E270" s="10"/>
    </row>
    <row r="271" spans="1:5" x14ac:dyDescent="0.25">
      <c r="A271" s="1">
        <v>42060</v>
      </c>
      <c r="B271">
        <v>2</v>
      </c>
      <c r="C271">
        <f t="shared" si="76"/>
        <v>9</v>
      </c>
      <c r="E271" s="11"/>
    </row>
    <row r="272" spans="1:5" x14ac:dyDescent="0.25">
      <c r="A272" s="1">
        <v>42061</v>
      </c>
      <c r="B272">
        <v>1</v>
      </c>
      <c r="C272">
        <f t="shared" si="76"/>
        <v>9</v>
      </c>
      <c r="E272" s="11"/>
    </row>
    <row r="273" spans="1:5" x14ac:dyDescent="0.25">
      <c r="A273" s="1">
        <v>42062</v>
      </c>
      <c r="B273">
        <v>0</v>
      </c>
      <c r="C273">
        <f t="shared" si="76"/>
        <v>9</v>
      </c>
      <c r="E273" s="10"/>
    </row>
    <row r="274" spans="1:5" x14ac:dyDescent="0.25">
      <c r="A274" s="1">
        <v>42063</v>
      </c>
      <c r="B274">
        <v>1</v>
      </c>
      <c r="C274">
        <f t="shared" si="76"/>
        <v>9</v>
      </c>
      <c r="E274" s="10"/>
    </row>
    <row r="275" spans="1:5" x14ac:dyDescent="0.25">
      <c r="A275" s="1">
        <v>42064</v>
      </c>
      <c r="B275">
        <v>2</v>
      </c>
      <c r="C275">
        <f t="shared" si="76"/>
        <v>9</v>
      </c>
      <c r="E275" s="10"/>
    </row>
    <row r="276" spans="1:5" x14ac:dyDescent="0.25">
      <c r="A276" s="1">
        <v>42065</v>
      </c>
      <c r="B276">
        <v>1</v>
      </c>
      <c r="C276">
        <f t="shared" si="76"/>
        <v>10</v>
      </c>
      <c r="D276">
        <f t="shared" ref="D276" si="81">C276</f>
        <v>10</v>
      </c>
      <c r="E276">
        <f t="shared" ref="E276" si="82">AVERAGE(B276:B282)</f>
        <v>1.2857142857142858</v>
      </c>
    </row>
    <row r="277" spans="1:5" x14ac:dyDescent="0.25">
      <c r="A277" s="1">
        <v>42066</v>
      </c>
      <c r="B277">
        <v>1</v>
      </c>
      <c r="C277">
        <f t="shared" si="76"/>
        <v>10</v>
      </c>
      <c r="E277" s="10"/>
    </row>
    <row r="278" spans="1:5" x14ac:dyDescent="0.25">
      <c r="A278" s="1">
        <v>42067</v>
      </c>
      <c r="B278">
        <v>0</v>
      </c>
      <c r="C278">
        <f t="shared" si="76"/>
        <v>10</v>
      </c>
      <c r="E278" s="11"/>
    </row>
    <row r="279" spans="1:5" x14ac:dyDescent="0.25">
      <c r="A279" s="1">
        <v>42068</v>
      </c>
      <c r="B279">
        <v>0</v>
      </c>
      <c r="C279">
        <f t="shared" si="76"/>
        <v>10</v>
      </c>
      <c r="E279" s="11"/>
    </row>
    <row r="280" spans="1:5" x14ac:dyDescent="0.25">
      <c r="A280" s="1">
        <v>42069</v>
      </c>
      <c r="B280">
        <v>0</v>
      </c>
      <c r="C280">
        <f t="shared" si="76"/>
        <v>10</v>
      </c>
      <c r="E280" s="10"/>
    </row>
    <row r="281" spans="1:5" x14ac:dyDescent="0.25">
      <c r="A281" s="1">
        <v>42070</v>
      </c>
      <c r="B281">
        <v>1</v>
      </c>
      <c r="C281">
        <f t="shared" si="76"/>
        <v>10</v>
      </c>
      <c r="E281" s="10"/>
    </row>
    <row r="282" spans="1:5" x14ac:dyDescent="0.25">
      <c r="A282" s="1">
        <v>42071</v>
      </c>
      <c r="B282">
        <v>6</v>
      </c>
      <c r="C282">
        <f t="shared" si="76"/>
        <v>10</v>
      </c>
      <c r="E282" s="10"/>
    </row>
    <row r="283" spans="1:5" x14ac:dyDescent="0.25">
      <c r="A283" s="1">
        <v>42072</v>
      </c>
      <c r="B283">
        <v>3</v>
      </c>
      <c r="C283">
        <f t="shared" si="76"/>
        <v>11</v>
      </c>
      <c r="D283">
        <f t="shared" ref="D283" si="83">C283</f>
        <v>11</v>
      </c>
      <c r="E283">
        <f t="shared" ref="E283" si="84">AVERAGE(B283:B289)</f>
        <v>0.42857142857142855</v>
      </c>
    </row>
    <row r="284" spans="1:5" x14ac:dyDescent="0.25">
      <c r="A284" s="1">
        <v>42073</v>
      </c>
      <c r="B284">
        <v>2</v>
      </c>
      <c r="C284">
        <f t="shared" si="76"/>
        <v>11</v>
      </c>
      <c r="E284" s="10"/>
    </row>
    <row r="285" spans="1:5" x14ac:dyDescent="0.25">
      <c r="A285" s="1">
        <v>42074</v>
      </c>
      <c r="B285">
        <v>1</v>
      </c>
      <c r="C285">
        <f t="shared" si="76"/>
        <v>11</v>
      </c>
      <c r="E285" s="11"/>
    </row>
    <row r="286" spans="1:5" x14ac:dyDescent="0.25">
      <c r="A286" s="1">
        <v>42075</v>
      </c>
      <c r="B286">
        <v>-1</v>
      </c>
      <c r="C286">
        <f t="shared" si="76"/>
        <v>11</v>
      </c>
      <c r="E286" s="11"/>
    </row>
    <row r="287" spans="1:5" x14ac:dyDescent="0.25">
      <c r="A287" s="1">
        <v>42076</v>
      </c>
      <c r="B287">
        <v>-1</v>
      </c>
      <c r="C287">
        <f t="shared" si="76"/>
        <v>11</v>
      </c>
      <c r="E287" s="10"/>
    </row>
    <row r="288" spans="1:5" x14ac:dyDescent="0.25">
      <c r="A288" s="1">
        <v>42077</v>
      </c>
      <c r="B288">
        <v>-1</v>
      </c>
      <c r="C288">
        <f t="shared" si="76"/>
        <v>11</v>
      </c>
      <c r="E288" s="10"/>
    </row>
    <row r="289" spans="1:5" x14ac:dyDescent="0.25">
      <c r="A289" s="1">
        <v>42078</v>
      </c>
      <c r="B289">
        <v>0</v>
      </c>
      <c r="C289">
        <f t="shared" si="76"/>
        <v>11</v>
      </c>
      <c r="E289" s="10"/>
    </row>
    <row r="290" spans="1:5" x14ac:dyDescent="0.25">
      <c r="A290" s="1">
        <v>42079</v>
      </c>
      <c r="B290">
        <v>2</v>
      </c>
      <c r="C290">
        <f t="shared" si="76"/>
        <v>12</v>
      </c>
      <c r="D290">
        <f t="shared" ref="D290" si="85">C290</f>
        <v>12</v>
      </c>
      <c r="E290">
        <f t="shared" ref="E290" si="86">AVERAGE(B290:B296)</f>
        <v>-0.14285714285714285</v>
      </c>
    </row>
    <row r="291" spans="1:5" x14ac:dyDescent="0.25">
      <c r="A291" s="1">
        <v>42080</v>
      </c>
      <c r="B291">
        <v>2</v>
      </c>
      <c r="C291">
        <f t="shared" si="76"/>
        <v>12</v>
      </c>
      <c r="E291" s="10"/>
    </row>
    <row r="292" spans="1:5" x14ac:dyDescent="0.25">
      <c r="A292" s="1">
        <v>42081</v>
      </c>
      <c r="B292">
        <v>3</v>
      </c>
      <c r="C292">
        <f t="shared" si="76"/>
        <v>12</v>
      </c>
      <c r="E292" s="11"/>
    </row>
    <row r="293" spans="1:5" x14ac:dyDescent="0.25">
      <c r="A293" s="1">
        <v>42082</v>
      </c>
      <c r="B293">
        <v>3</v>
      </c>
      <c r="C293">
        <f t="shared" si="76"/>
        <v>12</v>
      </c>
      <c r="E293" s="11"/>
    </row>
    <row r="294" spans="1:5" x14ac:dyDescent="0.25">
      <c r="A294" s="1">
        <v>42083</v>
      </c>
      <c r="B294">
        <v>0</v>
      </c>
      <c r="C294">
        <f t="shared" si="76"/>
        <v>12</v>
      </c>
      <c r="E294" s="10"/>
    </row>
    <row r="295" spans="1:5" x14ac:dyDescent="0.25">
      <c r="A295" s="1">
        <v>42084</v>
      </c>
      <c r="B295">
        <v>-4</v>
      </c>
      <c r="C295">
        <f t="shared" si="76"/>
        <v>12</v>
      </c>
      <c r="E295" s="10"/>
    </row>
    <row r="296" spans="1:5" x14ac:dyDescent="0.25">
      <c r="A296" s="1">
        <v>42085</v>
      </c>
      <c r="B296">
        <v>-7</v>
      </c>
      <c r="C296">
        <f t="shared" si="76"/>
        <v>12</v>
      </c>
      <c r="E296" s="10"/>
    </row>
    <row r="297" spans="1:5" x14ac:dyDescent="0.25">
      <c r="A297" s="1">
        <v>42086</v>
      </c>
      <c r="B297">
        <v>1</v>
      </c>
      <c r="C297">
        <f t="shared" si="76"/>
        <v>13</v>
      </c>
      <c r="D297">
        <f t="shared" ref="D297" si="87">C297</f>
        <v>13</v>
      </c>
      <c r="E297">
        <f t="shared" ref="E297" si="88">AVERAGE(B297:B303)</f>
        <v>0.14285714285714285</v>
      </c>
    </row>
    <row r="298" spans="1:5" x14ac:dyDescent="0.25">
      <c r="A298" s="1">
        <v>42087</v>
      </c>
      <c r="B298">
        <v>0</v>
      </c>
      <c r="C298">
        <f t="shared" si="76"/>
        <v>13</v>
      </c>
      <c r="E298" s="10"/>
    </row>
    <row r="299" spans="1:5" x14ac:dyDescent="0.25">
      <c r="A299" s="1">
        <v>42088</v>
      </c>
      <c r="B299">
        <v>-2</v>
      </c>
      <c r="C299">
        <f t="shared" si="76"/>
        <v>13</v>
      </c>
      <c r="E299" s="11"/>
    </row>
    <row r="300" spans="1:5" x14ac:dyDescent="0.25">
      <c r="A300" s="1">
        <v>42089</v>
      </c>
      <c r="B300">
        <v>-3</v>
      </c>
      <c r="C300">
        <f t="shared" si="76"/>
        <v>13</v>
      </c>
      <c r="E300" s="11"/>
    </row>
    <row r="301" spans="1:5" x14ac:dyDescent="0.25">
      <c r="A301" s="1">
        <v>42090</v>
      </c>
      <c r="B301">
        <v>1</v>
      </c>
      <c r="C301">
        <f t="shared" si="76"/>
        <v>13</v>
      </c>
      <c r="E301" s="10"/>
    </row>
    <row r="302" spans="1:5" x14ac:dyDescent="0.25">
      <c r="A302" s="1">
        <v>42091</v>
      </c>
      <c r="B302">
        <v>2</v>
      </c>
      <c r="C302">
        <f t="shared" si="76"/>
        <v>13</v>
      </c>
      <c r="E302" s="10"/>
    </row>
    <row r="303" spans="1:5" x14ac:dyDescent="0.25">
      <c r="A303" s="1">
        <v>42092</v>
      </c>
      <c r="B303">
        <v>2</v>
      </c>
      <c r="C303">
        <f t="shared" si="76"/>
        <v>13</v>
      </c>
      <c r="E303" s="10"/>
    </row>
    <row r="304" spans="1:5" x14ac:dyDescent="0.25">
      <c r="A304" s="1">
        <v>42093</v>
      </c>
      <c r="B304">
        <v>1</v>
      </c>
      <c r="C304">
        <f t="shared" si="76"/>
        <v>14</v>
      </c>
      <c r="D304">
        <f t="shared" ref="D304" si="89">C304</f>
        <v>14</v>
      </c>
      <c r="E304">
        <f t="shared" ref="E304" si="90">AVERAGE(B304:B310)</f>
        <v>1.2857142857142858</v>
      </c>
    </row>
    <row r="305" spans="1:5" x14ac:dyDescent="0.25">
      <c r="A305" s="1">
        <v>42094</v>
      </c>
      <c r="B305">
        <v>1</v>
      </c>
      <c r="C305">
        <f t="shared" si="76"/>
        <v>14</v>
      </c>
      <c r="E305" s="10"/>
    </row>
    <row r="306" spans="1:5" x14ac:dyDescent="0.25">
      <c r="A306" s="1">
        <v>42095</v>
      </c>
      <c r="B306">
        <v>2</v>
      </c>
      <c r="C306">
        <f t="shared" si="76"/>
        <v>14</v>
      </c>
      <c r="E306" s="11"/>
    </row>
    <row r="307" spans="1:5" x14ac:dyDescent="0.25">
      <c r="A307" s="1">
        <v>42096</v>
      </c>
      <c r="B307">
        <v>1</v>
      </c>
      <c r="C307">
        <f t="shared" si="76"/>
        <v>14</v>
      </c>
      <c r="E307" s="11"/>
    </row>
    <row r="308" spans="1:5" x14ac:dyDescent="0.25">
      <c r="A308" s="1">
        <v>42097</v>
      </c>
      <c r="B308">
        <v>1</v>
      </c>
      <c r="C308">
        <f t="shared" si="76"/>
        <v>14</v>
      </c>
      <c r="E308" s="10"/>
    </row>
    <row r="309" spans="1:5" x14ac:dyDescent="0.25">
      <c r="A309" s="1">
        <v>42098</v>
      </c>
      <c r="B309">
        <v>2</v>
      </c>
      <c r="C309">
        <f t="shared" si="76"/>
        <v>14</v>
      </c>
      <c r="E309" s="10"/>
    </row>
    <row r="310" spans="1:5" x14ac:dyDescent="0.25">
      <c r="A310" s="1">
        <v>42099</v>
      </c>
      <c r="B310">
        <v>1</v>
      </c>
      <c r="C310">
        <f t="shared" si="76"/>
        <v>14</v>
      </c>
      <c r="E310" s="10"/>
    </row>
    <row r="311" spans="1:5" x14ac:dyDescent="0.25">
      <c r="A311" s="1">
        <v>42100</v>
      </c>
      <c r="B311">
        <v>0</v>
      </c>
      <c r="C311">
        <f t="shared" si="76"/>
        <v>15</v>
      </c>
      <c r="D311">
        <f t="shared" ref="D311" si="91">C311</f>
        <v>15</v>
      </c>
      <c r="E311">
        <f t="shared" ref="E311" si="92">AVERAGE(B311:B317)</f>
        <v>5.1428571428571432</v>
      </c>
    </row>
    <row r="312" spans="1:5" x14ac:dyDescent="0.25">
      <c r="A312" s="1">
        <v>42101</v>
      </c>
      <c r="B312">
        <v>4</v>
      </c>
      <c r="C312">
        <f t="shared" si="76"/>
        <v>15</v>
      </c>
      <c r="E312" s="10"/>
    </row>
    <row r="313" spans="1:5" x14ac:dyDescent="0.25">
      <c r="A313" s="1">
        <v>42102</v>
      </c>
      <c r="B313">
        <v>4</v>
      </c>
      <c r="C313">
        <f t="shared" si="76"/>
        <v>15</v>
      </c>
      <c r="E313" s="11"/>
    </row>
    <row r="314" spans="1:5" x14ac:dyDescent="0.25">
      <c r="A314" s="1">
        <v>42103</v>
      </c>
      <c r="B314">
        <v>6</v>
      </c>
      <c r="C314">
        <f t="shared" si="76"/>
        <v>15</v>
      </c>
      <c r="E314" s="11"/>
    </row>
    <row r="315" spans="1:5" x14ac:dyDescent="0.25">
      <c r="A315" s="1">
        <v>42104</v>
      </c>
      <c r="B315">
        <v>6</v>
      </c>
      <c r="C315">
        <f t="shared" si="76"/>
        <v>15</v>
      </c>
      <c r="E315" s="10"/>
    </row>
    <row r="316" spans="1:5" x14ac:dyDescent="0.25">
      <c r="A316" s="1">
        <v>42105</v>
      </c>
      <c r="B316">
        <v>7</v>
      </c>
      <c r="C316">
        <f t="shared" si="76"/>
        <v>15</v>
      </c>
      <c r="E316" s="10"/>
    </row>
    <row r="317" spans="1:5" x14ac:dyDescent="0.25">
      <c r="A317" s="1">
        <v>42106</v>
      </c>
      <c r="B317">
        <v>9</v>
      </c>
      <c r="C317">
        <f t="shared" si="76"/>
        <v>15</v>
      </c>
      <c r="E317" s="10"/>
    </row>
    <row r="318" spans="1:5" x14ac:dyDescent="0.25">
      <c r="A318" s="1">
        <v>42107</v>
      </c>
      <c r="B318">
        <v>4</v>
      </c>
      <c r="C318">
        <f t="shared" si="76"/>
        <v>16</v>
      </c>
      <c r="D318">
        <f t="shared" ref="D318" si="93">C318</f>
        <v>16</v>
      </c>
      <c r="E318">
        <f t="shared" ref="E318" si="94">AVERAGE(B318:B324)</f>
        <v>2.7142857142857144</v>
      </c>
    </row>
    <row r="319" spans="1:5" x14ac:dyDescent="0.25">
      <c r="A319" s="1">
        <v>42108</v>
      </c>
      <c r="B319">
        <v>2</v>
      </c>
      <c r="C319">
        <f t="shared" si="76"/>
        <v>16</v>
      </c>
      <c r="E319" s="10"/>
    </row>
    <row r="320" spans="1:5" x14ac:dyDescent="0.25">
      <c r="A320" s="1">
        <v>42109</v>
      </c>
      <c r="B320">
        <v>1</v>
      </c>
      <c r="C320">
        <f t="shared" si="76"/>
        <v>16</v>
      </c>
      <c r="E320" s="11"/>
    </row>
    <row r="321" spans="1:5" x14ac:dyDescent="0.25">
      <c r="A321" s="1">
        <v>42110</v>
      </c>
      <c r="B321">
        <v>2</v>
      </c>
      <c r="C321">
        <f t="shared" si="76"/>
        <v>16</v>
      </c>
      <c r="E321" s="11"/>
    </row>
    <row r="322" spans="1:5" x14ac:dyDescent="0.25">
      <c r="A322" s="1">
        <v>42111</v>
      </c>
      <c r="B322">
        <v>4</v>
      </c>
      <c r="C322">
        <f t="shared" si="76"/>
        <v>16</v>
      </c>
      <c r="E322" s="10"/>
    </row>
    <row r="323" spans="1:5" x14ac:dyDescent="0.25">
      <c r="A323" s="1">
        <v>42112</v>
      </c>
      <c r="B323">
        <v>2</v>
      </c>
      <c r="C323">
        <f t="shared" ref="C323:C386" si="95">WEEKNUM(A323,21)</f>
        <v>16</v>
      </c>
      <c r="E323" s="10"/>
    </row>
    <row r="324" spans="1:5" x14ac:dyDescent="0.25">
      <c r="A324" s="1">
        <v>42113</v>
      </c>
      <c r="B324">
        <v>4</v>
      </c>
      <c r="C324">
        <f t="shared" si="95"/>
        <v>16</v>
      </c>
      <c r="E324" s="10"/>
    </row>
    <row r="325" spans="1:5" x14ac:dyDescent="0.25">
      <c r="A325" s="1">
        <v>42114</v>
      </c>
      <c r="B325">
        <v>6</v>
      </c>
      <c r="C325">
        <f t="shared" si="95"/>
        <v>17</v>
      </c>
      <c r="D325">
        <f t="shared" ref="D325" si="96">C325</f>
        <v>17</v>
      </c>
      <c r="E325">
        <f t="shared" ref="E325" si="97">AVERAGE(B325:B331)</f>
        <v>4.8571428571428568</v>
      </c>
    </row>
    <row r="326" spans="1:5" x14ac:dyDescent="0.25">
      <c r="A326" s="1">
        <v>42115</v>
      </c>
      <c r="B326">
        <v>8</v>
      </c>
      <c r="C326">
        <f t="shared" si="95"/>
        <v>17</v>
      </c>
      <c r="E326" s="10"/>
    </row>
    <row r="327" spans="1:5" x14ac:dyDescent="0.25">
      <c r="A327" s="1">
        <v>42116</v>
      </c>
      <c r="B327">
        <v>4</v>
      </c>
      <c r="C327">
        <f t="shared" si="95"/>
        <v>17</v>
      </c>
      <c r="E327" s="11"/>
    </row>
    <row r="328" spans="1:5" x14ac:dyDescent="0.25">
      <c r="A328" s="1">
        <v>42117</v>
      </c>
      <c r="B328">
        <v>4</v>
      </c>
      <c r="C328">
        <f t="shared" si="95"/>
        <v>17</v>
      </c>
      <c r="E328" s="11"/>
    </row>
    <row r="329" spans="1:5" x14ac:dyDescent="0.25">
      <c r="A329" s="1">
        <v>42118</v>
      </c>
      <c r="B329">
        <v>2</v>
      </c>
      <c r="C329">
        <f t="shared" si="95"/>
        <v>17</v>
      </c>
      <c r="E329" s="10"/>
    </row>
    <row r="330" spans="1:5" x14ac:dyDescent="0.25">
      <c r="A330" s="1">
        <v>42119</v>
      </c>
      <c r="B330">
        <v>4</v>
      </c>
      <c r="C330">
        <f t="shared" si="95"/>
        <v>17</v>
      </c>
      <c r="E330" s="10"/>
    </row>
    <row r="331" spans="1:5" x14ac:dyDescent="0.25">
      <c r="A331" s="1">
        <v>42120</v>
      </c>
      <c r="B331">
        <v>6</v>
      </c>
      <c r="C331">
        <f t="shared" si="95"/>
        <v>17</v>
      </c>
      <c r="E331" s="10"/>
    </row>
    <row r="332" spans="1:5" x14ac:dyDescent="0.25">
      <c r="A332" s="1">
        <v>42121</v>
      </c>
      <c r="B332">
        <v>8</v>
      </c>
      <c r="C332">
        <f t="shared" si="95"/>
        <v>18</v>
      </c>
      <c r="D332">
        <f t="shared" ref="D332" si="98">C332</f>
        <v>18</v>
      </c>
      <c r="E332">
        <f t="shared" ref="E332" si="99">AVERAGE(B332:B338)</f>
        <v>6.7142857142857144</v>
      </c>
    </row>
    <row r="333" spans="1:5" x14ac:dyDescent="0.25">
      <c r="A333" s="1">
        <v>42122</v>
      </c>
      <c r="B333">
        <v>8</v>
      </c>
      <c r="C333">
        <f t="shared" si="95"/>
        <v>18</v>
      </c>
      <c r="E333" s="10"/>
    </row>
    <row r="334" spans="1:5" x14ac:dyDescent="0.25">
      <c r="A334" s="1">
        <v>42123</v>
      </c>
      <c r="B334">
        <v>4</v>
      </c>
      <c r="C334">
        <f t="shared" si="95"/>
        <v>18</v>
      </c>
      <c r="E334" s="11"/>
    </row>
    <row r="335" spans="1:5" x14ac:dyDescent="0.25">
      <c r="A335" s="1">
        <v>42124</v>
      </c>
      <c r="B335">
        <v>6</v>
      </c>
      <c r="C335">
        <f t="shared" si="95"/>
        <v>18</v>
      </c>
      <c r="E335" s="11"/>
    </row>
    <row r="336" spans="1:5" x14ac:dyDescent="0.25">
      <c r="A336" s="1">
        <v>42125</v>
      </c>
      <c r="B336">
        <v>9</v>
      </c>
      <c r="C336">
        <f t="shared" si="95"/>
        <v>18</v>
      </c>
      <c r="E336" s="10"/>
    </row>
    <row r="337" spans="1:5" x14ac:dyDescent="0.25">
      <c r="A337" s="1">
        <v>42126</v>
      </c>
      <c r="B337">
        <v>6</v>
      </c>
      <c r="C337">
        <f t="shared" si="95"/>
        <v>18</v>
      </c>
      <c r="E337" s="10"/>
    </row>
    <row r="338" spans="1:5" x14ac:dyDescent="0.25">
      <c r="A338" s="1">
        <v>42127</v>
      </c>
      <c r="B338">
        <v>6</v>
      </c>
      <c r="C338">
        <f t="shared" si="95"/>
        <v>18</v>
      </c>
      <c r="E338" s="10"/>
    </row>
    <row r="339" spans="1:5" x14ac:dyDescent="0.25">
      <c r="A339" s="1">
        <v>42128</v>
      </c>
      <c r="B339">
        <v>4</v>
      </c>
      <c r="C339">
        <f t="shared" si="95"/>
        <v>19</v>
      </c>
      <c r="D339">
        <f t="shared" ref="D339" si="100">C339</f>
        <v>19</v>
      </c>
      <c r="E339">
        <f t="shared" ref="E339" si="101">AVERAGE(B339:B345)</f>
        <v>7.4285714285714288</v>
      </c>
    </row>
    <row r="340" spans="1:5" x14ac:dyDescent="0.25">
      <c r="A340" s="1">
        <v>42129</v>
      </c>
      <c r="B340">
        <v>8</v>
      </c>
      <c r="C340">
        <f t="shared" si="95"/>
        <v>19</v>
      </c>
      <c r="E340" s="10"/>
    </row>
    <row r="341" spans="1:5" x14ac:dyDescent="0.25">
      <c r="A341" s="1">
        <v>42130</v>
      </c>
      <c r="B341">
        <v>10</v>
      </c>
      <c r="C341">
        <f t="shared" si="95"/>
        <v>19</v>
      </c>
      <c r="E341" s="11"/>
    </row>
    <row r="342" spans="1:5" x14ac:dyDescent="0.25">
      <c r="A342" s="1">
        <v>42131</v>
      </c>
      <c r="B342">
        <v>12</v>
      </c>
      <c r="C342">
        <f t="shared" si="95"/>
        <v>19</v>
      </c>
      <c r="E342" s="11"/>
    </row>
    <row r="343" spans="1:5" x14ac:dyDescent="0.25">
      <c r="A343" s="1">
        <v>42132</v>
      </c>
      <c r="B343">
        <v>8</v>
      </c>
      <c r="C343">
        <f t="shared" si="95"/>
        <v>19</v>
      </c>
      <c r="E343" s="10"/>
    </row>
    <row r="344" spans="1:5" x14ac:dyDescent="0.25">
      <c r="A344" s="1">
        <v>42133</v>
      </c>
      <c r="B344">
        <v>4</v>
      </c>
      <c r="C344">
        <f t="shared" si="95"/>
        <v>19</v>
      </c>
      <c r="E344" s="10"/>
    </row>
    <row r="345" spans="1:5" x14ac:dyDescent="0.25">
      <c r="A345" s="1">
        <v>42134</v>
      </c>
      <c r="B345">
        <v>6</v>
      </c>
      <c r="C345">
        <f t="shared" si="95"/>
        <v>19</v>
      </c>
      <c r="E345" s="10"/>
    </row>
    <row r="346" spans="1:5" x14ac:dyDescent="0.25">
      <c r="A346" s="1">
        <v>42135</v>
      </c>
      <c r="B346">
        <v>9</v>
      </c>
      <c r="C346">
        <f t="shared" si="95"/>
        <v>20</v>
      </c>
      <c r="D346">
        <f t="shared" ref="D346" si="102">C346</f>
        <v>20</v>
      </c>
      <c r="E346">
        <f t="shared" ref="E346" si="103">AVERAGE(B346:B352)</f>
        <v>7.5714285714285712</v>
      </c>
    </row>
    <row r="347" spans="1:5" x14ac:dyDescent="0.25">
      <c r="A347" s="1">
        <v>42136</v>
      </c>
      <c r="B347">
        <v>9</v>
      </c>
      <c r="C347">
        <f t="shared" si="95"/>
        <v>20</v>
      </c>
      <c r="E347" s="10"/>
    </row>
    <row r="348" spans="1:5" x14ac:dyDescent="0.25">
      <c r="A348" s="1">
        <v>42137</v>
      </c>
      <c r="B348">
        <v>8</v>
      </c>
      <c r="C348">
        <f t="shared" si="95"/>
        <v>20</v>
      </c>
      <c r="E348" s="11"/>
    </row>
    <row r="349" spans="1:5" x14ac:dyDescent="0.25">
      <c r="A349" s="1">
        <v>42138</v>
      </c>
      <c r="B349">
        <v>7</v>
      </c>
      <c r="C349">
        <f t="shared" si="95"/>
        <v>20</v>
      </c>
      <c r="E349" s="11"/>
    </row>
    <row r="350" spans="1:5" x14ac:dyDescent="0.25">
      <c r="A350" s="1">
        <v>42139</v>
      </c>
      <c r="B350">
        <v>6</v>
      </c>
      <c r="C350">
        <f t="shared" si="95"/>
        <v>20</v>
      </c>
      <c r="E350" s="10"/>
    </row>
    <row r="351" spans="1:5" x14ac:dyDescent="0.25">
      <c r="A351" s="1">
        <v>42140</v>
      </c>
      <c r="B351">
        <v>7</v>
      </c>
      <c r="C351">
        <f t="shared" si="95"/>
        <v>20</v>
      </c>
      <c r="E351" s="10"/>
    </row>
    <row r="352" spans="1:5" x14ac:dyDescent="0.25">
      <c r="A352" s="1">
        <v>42141</v>
      </c>
      <c r="B352">
        <v>7</v>
      </c>
      <c r="C352">
        <f t="shared" si="95"/>
        <v>20</v>
      </c>
      <c r="E352" s="10"/>
    </row>
    <row r="353" spans="1:5" x14ac:dyDescent="0.25">
      <c r="A353" s="1">
        <v>42142</v>
      </c>
      <c r="B353">
        <v>9</v>
      </c>
      <c r="C353">
        <f t="shared" si="95"/>
        <v>21</v>
      </c>
      <c r="D353">
        <f t="shared" ref="D353" si="104">C353</f>
        <v>21</v>
      </c>
      <c r="E353">
        <f t="shared" ref="E353" si="105">AVERAGE(B353:B359)</f>
        <v>9.1428571428571423</v>
      </c>
    </row>
    <row r="354" spans="1:5" x14ac:dyDescent="0.25">
      <c r="A354" s="1">
        <v>42143</v>
      </c>
      <c r="B354">
        <v>8</v>
      </c>
      <c r="C354">
        <f t="shared" si="95"/>
        <v>21</v>
      </c>
      <c r="E354" s="10"/>
    </row>
    <row r="355" spans="1:5" x14ac:dyDescent="0.25">
      <c r="A355" s="1">
        <v>42144</v>
      </c>
      <c r="B355">
        <v>11</v>
      </c>
      <c r="C355">
        <f t="shared" si="95"/>
        <v>21</v>
      </c>
      <c r="E355" s="11"/>
    </row>
    <row r="356" spans="1:5" x14ac:dyDescent="0.25">
      <c r="A356" s="1">
        <v>42145</v>
      </c>
      <c r="B356">
        <v>10</v>
      </c>
      <c r="C356">
        <f t="shared" si="95"/>
        <v>21</v>
      </c>
      <c r="E356" s="11"/>
    </row>
    <row r="357" spans="1:5" x14ac:dyDescent="0.25">
      <c r="A357" s="1">
        <v>42146</v>
      </c>
      <c r="B357">
        <v>9</v>
      </c>
      <c r="C357">
        <f t="shared" si="95"/>
        <v>21</v>
      </c>
      <c r="E357" s="10"/>
    </row>
    <row r="358" spans="1:5" x14ac:dyDescent="0.25">
      <c r="A358" s="1">
        <v>42147</v>
      </c>
      <c r="B358">
        <v>9</v>
      </c>
      <c r="C358">
        <f t="shared" si="95"/>
        <v>21</v>
      </c>
      <c r="E358" s="10"/>
    </row>
    <row r="359" spans="1:5" x14ac:dyDescent="0.25">
      <c r="A359" s="1">
        <v>42148</v>
      </c>
      <c r="B359">
        <v>8</v>
      </c>
      <c r="C359">
        <f t="shared" si="95"/>
        <v>21</v>
      </c>
      <c r="E359" s="10"/>
    </row>
    <row r="360" spans="1:5" x14ac:dyDescent="0.25">
      <c r="A360" s="1">
        <v>42149</v>
      </c>
      <c r="B360">
        <v>10</v>
      </c>
      <c r="C360">
        <f t="shared" si="95"/>
        <v>22</v>
      </c>
      <c r="D360">
        <f t="shared" ref="D360" si="106">C360</f>
        <v>22</v>
      </c>
      <c r="E360">
        <f t="shared" ref="E360" si="107">AVERAGE(B360:B366)</f>
        <v>10.285714285714286</v>
      </c>
    </row>
    <row r="361" spans="1:5" x14ac:dyDescent="0.25">
      <c r="A361" s="1">
        <v>42150</v>
      </c>
      <c r="B361">
        <v>9</v>
      </c>
      <c r="C361">
        <f t="shared" si="95"/>
        <v>22</v>
      </c>
      <c r="E361" s="10"/>
    </row>
    <row r="362" spans="1:5" x14ac:dyDescent="0.25">
      <c r="A362" s="1">
        <v>42151</v>
      </c>
      <c r="B362">
        <v>12</v>
      </c>
      <c r="C362">
        <f t="shared" si="95"/>
        <v>22</v>
      </c>
      <c r="E362" s="11"/>
    </row>
    <row r="363" spans="1:5" x14ac:dyDescent="0.25">
      <c r="A363" s="1">
        <v>42152</v>
      </c>
      <c r="B363">
        <v>9</v>
      </c>
      <c r="C363">
        <f t="shared" si="95"/>
        <v>22</v>
      </c>
      <c r="E363" s="11"/>
    </row>
    <row r="364" spans="1:5" x14ac:dyDescent="0.25">
      <c r="A364" s="1">
        <v>42153</v>
      </c>
      <c r="B364">
        <v>10</v>
      </c>
      <c r="C364">
        <f t="shared" si="95"/>
        <v>22</v>
      </c>
      <c r="E364" s="10"/>
    </row>
    <row r="365" spans="1:5" x14ac:dyDescent="0.25">
      <c r="A365" s="1">
        <v>42154</v>
      </c>
      <c r="B365">
        <v>11</v>
      </c>
      <c r="C365">
        <f t="shared" si="95"/>
        <v>22</v>
      </c>
      <c r="E365" s="10"/>
    </row>
    <row r="366" spans="1:5" x14ac:dyDescent="0.25">
      <c r="A366" s="1">
        <v>42155</v>
      </c>
      <c r="B366">
        <v>11</v>
      </c>
      <c r="C366">
        <f t="shared" si="95"/>
        <v>22</v>
      </c>
      <c r="E366" s="10"/>
    </row>
    <row r="367" spans="1:5" x14ac:dyDescent="0.25">
      <c r="A367" s="1">
        <v>42156</v>
      </c>
      <c r="B367">
        <v>11</v>
      </c>
      <c r="C367">
        <f t="shared" si="95"/>
        <v>23</v>
      </c>
      <c r="D367">
        <f t="shared" ref="D367" si="108">C367</f>
        <v>23</v>
      </c>
      <c r="E367">
        <f t="shared" ref="E367" si="109">AVERAGE(B367:B373)</f>
        <v>10.571428571428571</v>
      </c>
    </row>
    <row r="368" spans="1:5" x14ac:dyDescent="0.25">
      <c r="A368" s="1">
        <v>42157</v>
      </c>
      <c r="B368">
        <v>11</v>
      </c>
      <c r="C368">
        <f t="shared" si="95"/>
        <v>23</v>
      </c>
      <c r="E368" s="10"/>
    </row>
    <row r="369" spans="1:5" x14ac:dyDescent="0.25">
      <c r="A369" s="1">
        <v>42158</v>
      </c>
      <c r="B369">
        <v>10</v>
      </c>
      <c r="C369">
        <f t="shared" si="95"/>
        <v>23</v>
      </c>
      <c r="E369" s="11"/>
    </row>
    <row r="370" spans="1:5" x14ac:dyDescent="0.25">
      <c r="A370" s="1">
        <v>42159</v>
      </c>
      <c r="B370">
        <v>10</v>
      </c>
      <c r="C370">
        <f t="shared" si="95"/>
        <v>23</v>
      </c>
      <c r="E370" s="11"/>
    </row>
    <row r="371" spans="1:5" x14ac:dyDescent="0.25">
      <c r="A371" s="1">
        <v>42160</v>
      </c>
      <c r="B371">
        <v>10</v>
      </c>
      <c r="C371">
        <f t="shared" si="95"/>
        <v>23</v>
      </c>
      <c r="E371" s="10"/>
    </row>
    <row r="372" spans="1:5" x14ac:dyDescent="0.25">
      <c r="A372" s="1">
        <v>42161</v>
      </c>
      <c r="B372">
        <v>10</v>
      </c>
      <c r="C372">
        <f t="shared" si="95"/>
        <v>23</v>
      </c>
      <c r="E372" s="10"/>
    </row>
    <row r="373" spans="1:5" x14ac:dyDescent="0.25">
      <c r="A373" s="1">
        <v>42162</v>
      </c>
      <c r="B373">
        <v>12</v>
      </c>
      <c r="C373">
        <f t="shared" si="95"/>
        <v>23</v>
      </c>
      <c r="E373" s="10"/>
    </row>
    <row r="374" spans="1:5" x14ac:dyDescent="0.25">
      <c r="A374" s="1">
        <v>42163</v>
      </c>
      <c r="B374">
        <v>10</v>
      </c>
      <c r="C374">
        <f t="shared" si="95"/>
        <v>24</v>
      </c>
      <c r="D374">
        <f t="shared" ref="D374" si="110">C374</f>
        <v>24</v>
      </c>
      <c r="E374">
        <f t="shared" ref="E374" si="111">AVERAGE(B374:B380)</f>
        <v>11</v>
      </c>
    </row>
    <row r="375" spans="1:5" x14ac:dyDescent="0.25">
      <c r="A375" s="1">
        <v>42164</v>
      </c>
      <c r="B375">
        <v>9</v>
      </c>
      <c r="C375">
        <f t="shared" si="95"/>
        <v>24</v>
      </c>
      <c r="E375" s="10"/>
    </row>
    <row r="376" spans="1:5" x14ac:dyDescent="0.25">
      <c r="A376" s="1">
        <v>42165</v>
      </c>
      <c r="B376">
        <v>10</v>
      </c>
      <c r="C376">
        <f t="shared" si="95"/>
        <v>24</v>
      </c>
      <c r="E376" s="11"/>
    </row>
    <row r="377" spans="1:5" x14ac:dyDescent="0.25">
      <c r="A377" s="1">
        <v>42166</v>
      </c>
      <c r="B377">
        <v>11</v>
      </c>
      <c r="C377">
        <f t="shared" si="95"/>
        <v>24</v>
      </c>
      <c r="E377" s="11"/>
    </row>
    <row r="378" spans="1:5" x14ac:dyDescent="0.25">
      <c r="A378" s="1">
        <v>42167</v>
      </c>
      <c r="B378">
        <v>13</v>
      </c>
      <c r="C378">
        <f t="shared" si="95"/>
        <v>24</v>
      </c>
      <c r="E378" s="10"/>
    </row>
    <row r="379" spans="1:5" x14ac:dyDescent="0.25">
      <c r="A379" s="1">
        <v>42168</v>
      </c>
      <c r="B379">
        <v>13</v>
      </c>
      <c r="C379">
        <f t="shared" si="95"/>
        <v>24</v>
      </c>
      <c r="E379" s="10"/>
    </row>
    <row r="380" spans="1:5" x14ac:dyDescent="0.25">
      <c r="A380" s="1">
        <v>42169</v>
      </c>
      <c r="B380">
        <v>11</v>
      </c>
      <c r="C380">
        <f t="shared" si="95"/>
        <v>24</v>
      </c>
      <c r="E380" s="10"/>
    </row>
    <row r="381" spans="1:5" x14ac:dyDescent="0.25">
      <c r="A381" s="1">
        <v>42170</v>
      </c>
      <c r="B381">
        <v>10</v>
      </c>
      <c r="C381">
        <f t="shared" si="95"/>
        <v>25</v>
      </c>
      <c r="D381">
        <f t="shared" ref="D381" si="112">C381</f>
        <v>25</v>
      </c>
      <c r="E381">
        <f t="shared" ref="E381" si="113">AVERAGE(B381:B387)</f>
        <v>10.428571428571429</v>
      </c>
    </row>
    <row r="382" spans="1:5" x14ac:dyDescent="0.25">
      <c r="A382" s="1">
        <v>42171</v>
      </c>
      <c r="B382">
        <v>9</v>
      </c>
      <c r="C382">
        <f t="shared" si="95"/>
        <v>25</v>
      </c>
      <c r="E382" s="10"/>
    </row>
    <row r="383" spans="1:5" x14ac:dyDescent="0.25">
      <c r="A383" s="1">
        <v>42172</v>
      </c>
      <c r="B383">
        <v>9</v>
      </c>
      <c r="C383">
        <f t="shared" si="95"/>
        <v>25</v>
      </c>
      <c r="E383" s="11"/>
    </row>
    <row r="384" spans="1:5" x14ac:dyDescent="0.25">
      <c r="A384" s="1">
        <v>42173</v>
      </c>
      <c r="B384">
        <v>9</v>
      </c>
      <c r="C384">
        <f t="shared" si="95"/>
        <v>25</v>
      </c>
      <c r="E384" s="11"/>
    </row>
    <row r="385" spans="1:5" x14ac:dyDescent="0.25">
      <c r="A385" s="1">
        <v>42174</v>
      </c>
      <c r="B385">
        <v>12</v>
      </c>
      <c r="C385">
        <f t="shared" si="95"/>
        <v>25</v>
      </c>
      <c r="E385" s="10"/>
    </row>
    <row r="386" spans="1:5" x14ac:dyDescent="0.25">
      <c r="A386" s="1">
        <v>42175</v>
      </c>
      <c r="B386">
        <v>11</v>
      </c>
      <c r="C386">
        <f t="shared" si="95"/>
        <v>25</v>
      </c>
      <c r="E386" s="10"/>
    </row>
    <row r="387" spans="1:5" x14ac:dyDescent="0.25">
      <c r="A387" s="1">
        <v>42176</v>
      </c>
      <c r="B387">
        <v>13</v>
      </c>
      <c r="C387">
        <f t="shared" ref="C387:C450" si="114">WEEKNUM(A387,21)</f>
        <v>25</v>
      </c>
      <c r="E387" s="10"/>
    </row>
    <row r="388" spans="1:5" x14ac:dyDescent="0.25">
      <c r="A388" s="1">
        <v>42177</v>
      </c>
      <c r="B388">
        <v>12</v>
      </c>
      <c r="C388">
        <f t="shared" si="114"/>
        <v>26</v>
      </c>
      <c r="D388">
        <f t="shared" ref="D388" si="115">C388</f>
        <v>26</v>
      </c>
      <c r="E388">
        <f t="shared" ref="E388" si="116">AVERAGE(B388:B394)</f>
        <v>13</v>
      </c>
    </row>
    <row r="389" spans="1:5" x14ac:dyDescent="0.25">
      <c r="A389" s="1">
        <v>42178</v>
      </c>
      <c r="B389">
        <v>13</v>
      </c>
      <c r="C389">
        <f t="shared" si="114"/>
        <v>26</v>
      </c>
      <c r="E389" s="10"/>
    </row>
    <row r="390" spans="1:5" x14ac:dyDescent="0.25">
      <c r="A390" s="1">
        <v>42179</v>
      </c>
      <c r="B390">
        <v>13</v>
      </c>
      <c r="C390">
        <f t="shared" si="114"/>
        <v>26</v>
      </c>
      <c r="E390" s="11"/>
    </row>
    <row r="391" spans="1:5" x14ac:dyDescent="0.25">
      <c r="A391" s="1">
        <v>42180</v>
      </c>
      <c r="B391">
        <v>13</v>
      </c>
      <c r="C391">
        <f t="shared" si="114"/>
        <v>26</v>
      </c>
      <c r="E391" s="11"/>
    </row>
    <row r="392" spans="1:5" x14ac:dyDescent="0.25">
      <c r="A392" s="1">
        <v>42181</v>
      </c>
      <c r="B392">
        <v>12</v>
      </c>
      <c r="C392">
        <f t="shared" si="114"/>
        <v>26</v>
      </c>
      <c r="E392" s="10"/>
    </row>
    <row r="393" spans="1:5" x14ac:dyDescent="0.25">
      <c r="A393" s="1">
        <v>42182</v>
      </c>
      <c r="B393">
        <v>12</v>
      </c>
      <c r="C393">
        <f t="shared" si="114"/>
        <v>26</v>
      </c>
      <c r="E393" s="10"/>
    </row>
    <row r="394" spans="1:5" x14ac:dyDescent="0.25">
      <c r="A394" s="1">
        <v>42183</v>
      </c>
      <c r="B394">
        <v>16</v>
      </c>
      <c r="C394">
        <f t="shared" si="114"/>
        <v>26</v>
      </c>
      <c r="E394" s="10"/>
    </row>
    <row r="395" spans="1:5" x14ac:dyDescent="0.25">
      <c r="A395" s="1">
        <v>42184</v>
      </c>
      <c r="B395">
        <v>17</v>
      </c>
      <c r="C395">
        <f t="shared" si="114"/>
        <v>27</v>
      </c>
      <c r="D395">
        <f t="shared" ref="D395" si="117">C395</f>
        <v>27</v>
      </c>
      <c r="E395">
        <f t="shared" ref="E395" si="118">AVERAGE(B395:B401)</f>
        <v>18</v>
      </c>
    </row>
    <row r="396" spans="1:5" x14ac:dyDescent="0.25">
      <c r="A396" s="1">
        <v>42185</v>
      </c>
      <c r="B396">
        <v>16</v>
      </c>
      <c r="C396">
        <f t="shared" si="114"/>
        <v>27</v>
      </c>
      <c r="E396" s="10"/>
    </row>
    <row r="397" spans="1:5" x14ac:dyDescent="0.25">
      <c r="A397" s="1">
        <v>42186</v>
      </c>
      <c r="B397">
        <v>17</v>
      </c>
      <c r="C397">
        <f t="shared" si="114"/>
        <v>27</v>
      </c>
      <c r="E397" s="11"/>
    </row>
    <row r="398" spans="1:5" x14ac:dyDescent="0.25">
      <c r="A398" s="1">
        <v>42187</v>
      </c>
      <c r="B398">
        <v>17</v>
      </c>
      <c r="C398">
        <f t="shared" si="114"/>
        <v>27</v>
      </c>
      <c r="E398" s="11"/>
    </row>
    <row r="399" spans="1:5" x14ac:dyDescent="0.25">
      <c r="A399" s="1">
        <v>42188</v>
      </c>
      <c r="B399">
        <v>22</v>
      </c>
      <c r="C399">
        <f t="shared" si="114"/>
        <v>27</v>
      </c>
      <c r="E399" s="10"/>
    </row>
    <row r="400" spans="1:5" x14ac:dyDescent="0.25">
      <c r="A400" s="1">
        <v>42189</v>
      </c>
      <c r="B400">
        <v>21</v>
      </c>
      <c r="C400">
        <f t="shared" si="114"/>
        <v>27</v>
      </c>
      <c r="E400" s="10"/>
    </row>
    <row r="401" spans="1:5" x14ac:dyDescent="0.25">
      <c r="A401" s="1">
        <v>42190</v>
      </c>
      <c r="B401">
        <v>16</v>
      </c>
      <c r="C401">
        <f t="shared" si="114"/>
        <v>27</v>
      </c>
      <c r="E401" s="10"/>
    </row>
    <row r="402" spans="1:5" x14ac:dyDescent="0.25">
      <c r="A402" s="1">
        <v>42191</v>
      </c>
      <c r="B402">
        <v>13</v>
      </c>
      <c r="C402">
        <f t="shared" si="114"/>
        <v>28</v>
      </c>
      <c r="D402">
        <f t="shared" ref="D402" si="119">C402</f>
        <v>28</v>
      </c>
      <c r="E402">
        <f t="shared" ref="E402" si="120">AVERAGE(B402:B408)</f>
        <v>14.285714285714286</v>
      </c>
    </row>
    <row r="403" spans="1:5" x14ac:dyDescent="0.25">
      <c r="A403" s="1">
        <v>42192</v>
      </c>
      <c r="B403">
        <v>13</v>
      </c>
      <c r="C403">
        <f t="shared" si="114"/>
        <v>28</v>
      </c>
      <c r="E403" s="10"/>
    </row>
    <row r="404" spans="1:5" x14ac:dyDescent="0.25">
      <c r="A404" s="1">
        <v>42193</v>
      </c>
      <c r="B404">
        <v>16</v>
      </c>
      <c r="C404">
        <f t="shared" si="114"/>
        <v>28</v>
      </c>
      <c r="E404" s="11"/>
    </row>
    <row r="405" spans="1:5" x14ac:dyDescent="0.25">
      <c r="A405" s="1">
        <v>42194</v>
      </c>
      <c r="B405">
        <v>16</v>
      </c>
      <c r="C405">
        <f t="shared" si="114"/>
        <v>28</v>
      </c>
      <c r="E405" s="11"/>
    </row>
    <row r="406" spans="1:5" x14ac:dyDescent="0.25">
      <c r="A406" s="1">
        <v>42195</v>
      </c>
      <c r="B406">
        <v>16</v>
      </c>
      <c r="C406">
        <f t="shared" si="114"/>
        <v>28</v>
      </c>
      <c r="E406" s="10"/>
    </row>
    <row r="407" spans="1:5" x14ac:dyDescent="0.25">
      <c r="A407" s="1">
        <v>42196</v>
      </c>
      <c r="B407">
        <v>13</v>
      </c>
      <c r="C407">
        <f t="shared" si="114"/>
        <v>28</v>
      </c>
      <c r="E407" s="10"/>
    </row>
    <row r="408" spans="1:5" x14ac:dyDescent="0.25">
      <c r="A408" s="1">
        <v>42197</v>
      </c>
      <c r="B408">
        <v>13</v>
      </c>
      <c r="C408">
        <f t="shared" si="114"/>
        <v>28</v>
      </c>
      <c r="E408" s="10"/>
    </row>
    <row r="409" spans="1:5" x14ac:dyDescent="0.25">
      <c r="A409" s="1">
        <v>42198</v>
      </c>
      <c r="B409">
        <v>12</v>
      </c>
      <c r="C409">
        <f t="shared" si="114"/>
        <v>29</v>
      </c>
      <c r="D409">
        <f t="shared" ref="D409" si="121">C409</f>
        <v>29</v>
      </c>
      <c r="E409">
        <f t="shared" ref="E409" si="122">AVERAGE(B409:B415)</f>
        <v>13.571428571428571</v>
      </c>
    </row>
    <row r="410" spans="1:5" x14ac:dyDescent="0.25">
      <c r="A410" s="1">
        <v>42199</v>
      </c>
      <c r="B410">
        <v>13</v>
      </c>
      <c r="C410">
        <f t="shared" si="114"/>
        <v>29</v>
      </c>
      <c r="E410" s="10"/>
    </row>
    <row r="411" spans="1:5" x14ac:dyDescent="0.25">
      <c r="A411" s="1">
        <v>42200</v>
      </c>
      <c r="B411">
        <v>13</v>
      </c>
      <c r="C411">
        <f t="shared" si="114"/>
        <v>29</v>
      </c>
      <c r="E411" s="11"/>
    </row>
    <row r="412" spans="1:5" x14ac:dyDescent="0.25">
      <c r="A412" s="1">
        <v>42201</v>
      </c>
      <c r="B412">
        <v>14</v>
      </c>
      <c r="C412">
        <f t="shared" si="114"/>
        <v>29</v>
      </c>
      <c r="E412" s="11"/>
    </row>
    <row r="413" spans="1:5" x14ac:dyDescent="0.25">
      <c r="A413" s="1">
        <v>42202</v>
      </c>
      <c r="B413">
        <v>16</v>
      </c>
      <c r="C413">
        <f t="shared" si="114"/>
        <v>29</v>
      </c>
      <c r="E413" s="10"/>
    </row>
    <row r="414" spans="1:5" x14ac:dyDescent="0.25">
      <c r="A414" s="1">
        <v>42203</v>
      </c>
      <c r="B414">
        <v>14</v>
      </c>
      <c r="C414">
        <f t="shared" si="114"/>
        <v>29</v>
      </c>
      <c r="E414" s="10"/>
    </row>
    <row r="415" spans="1:5" x14ac:dyDescent="0.25">
      <c r="A415" s="1">
        <v>42204</v>
      </c>
      <c r="B415">
        <v>13</v>
      </c>
      <c r="C415">
        <f t="shared" si="114"/>
        <v>29</v>
      </c>
      <c r="E415" s="10"/>
    </row>
    <row r="416" spans="1:5" x14ac:dyDescent="0.25">
      <c r="A416" s="1">
        <v>42205</v>
      </c>
      <c r="B416">
        <v>13</v>
      </c>
      <c r="C416">
        <f t="shared" si="114"/>
        <v>30</v>
      </c>
      <c r="D416">
        <f t="shared" ref="D416" si="123">C416</f>
        <v>30</v>
      </c>
      <c r="E416">
        <f t="shared" ref="E416" si="124">AVERAGE(B416:B422)</f>
        <v>13.857142857142858</v>
      </c>
    </row>
    <row r="417" spans="1:5" x14ac:dyDescent="0.25">
      <c r="A417" s="1">
        <v>42206</v>
      </c>
      <c r="B417">
        <v>16</v>
      </c>
      <c r="C417">
        <f t="shared" si="114"/>
        <v>30</v>
      </c>
      <c r="E417" s="10"/>
    </row>
    <row r="418" spans="1:5" x14ac:dyDescent="0.25">
      <c r="A418" s="1">
        <v>42207</v>
      </c>
      <c r="B418">
        <v>14</v>
      </c>
      <c r="C418">
        <f t="shared" si="114"/>
        <v>30</v>
      </c>
      <c r="E418" s="11"/>
    </row>
    <row r="419" spans="1:5" x14ac:dyDescent="0.25">
      <c r="A419" s="1">
        <v>42208</v>
      </c>
      <c r="B419">
        <v>12</v>
      </c>
      <c r="C419">
        <f t="shared" si="114"/>
        <v>30</v>
      </c>
      <c r="E419" s="11"/>
    </row>
    <row r="420" spans="1:5" x14ac:dyDescent="0.25">
      <c r="A420" s="1">
        <v>42209</v>
      </c>
      <c r="B420">
        <v>14</v>
      </c>
      <c r="C420">
        <f t="shared" si="114"/>
        <v>30</v>
      </c>
      <c r="E420" s="10"/>
    </row>
    <row r="421" spans="1:5" x14ac:dyDescent="0.25">
      <c r="A421" s="1">
        <v>42210</v>
      </c>
      <c r="B421">
        <v>14</v>
      </c>
      <c r="C421">
        <f t="shared" si="114"/>
        <v>30</v>
      </c>
      <c r="E421" s="10"/>
    </row>
    <row r="422" spans="1:5" x14ac:dyDescent="0.25">
      <c r="A422" s="1">
        <v>42211</v>
      </c>
      <c r="B422">
        <v>14</v>
      </c>
      <c r="C422">
        <f t="shared" si="114"/>
        <v>30</v>
      </c>
      <c r="E422" s="10"/>
    </row>
    <row r="423" spans="1:5" x14ac:dyDescent="0.25">
      <c r="A423" s="1">
        <v>42212</v>
      </c>
      <c r="B423">
        <v>14</v>
      </c>
      <c r="C423">
        <f t="shared" si="114"/>
        <v>31</v>
      </c>
      <c r="D423">
        <f t="shared" ref="D423" si="125">C423</f>
        <v>31</v>
      </c>
      <c r="E423">
        <f t="shared" ref="E423" si="126">AVERAGE(B423:B429)</f>
        <v>13.285714285714286</v>
      </c>
    </row>
    <row r="424" spans="1:5" x14ac:dyDescent="0.25">
      <c r="A424" s="1">
        <v>42213</v>
      </c>
      <c r="B424">
        <v>13</v>
      </c>
      <c r="C424">
        <f t="shared" si="114"/>
        <v>31</v>
      </c>
      <c r="E424" s="10"/>
    </row>
    <row r="425" spans="1:5" x14ac:dyDescent="0.25">
      <c r="A425" s="1">
        <v>42214</v>
      </c>
      <c r="B425">
        <v>13</v>
      </c>
      <c r="C425">
        <f t="shared" si="114"/>
        <v>31</v>
      </c>
      <c r="E425" s="11"/>
    </row>
    <row r="426" spans="1:5" x14ac:dyDescent="0.25">
      <c r="A426" s="1">
        <v>42215</v>
      </c>
      <c r="B426">
        <v>14</v>
      </c>
      <c r="C426">
        <f t="shared" si="114"/>
        <v>31</v>
      </c>
      <c r="E426" s="11"/>
    </row>
    <row r="427" spans="1:5" x14ac:dyDescent="0.25">
      <c r="A427" s="1">
        <v>42216</v>
      </c>
      <c r="B427">
        <v>14</v>
      </c>
      <c r="C427">
        <f t="shared" si="114"/>
        <v>31</v>
      </c>
      <c r="E427" s="10"/>
    </row>
    <row r="428" spans="1:5" x14ac:dyDescent="0.25">
      <c r="A428" s="1">
        <v>42217</v>
      </c>
      <c r="B428">
        <v>12</v>
      </c>
      <c r="C428">
        <f t="shared" si="114"/>
        <v>31</v>
      </c>
      <c r="E428" s="10"/>
    </row>
    <row r="429" spans="1:5" x14ac:dyDescent="0.25">
      <c r="A429" s="1">
        <v>42218</v>
      </c>
      <c r="B429">
        <v>13</v>
      </c>
      <c r="C429">
        <f t="shared" si="114"/>
        <v>31</v>
      </c>
      <c r="E429" s="10"/>
    </row>
    <row r="430" spans="1:5" x14ac:dyDescent="0.25">
      <c r="A430" s="1">
        <v>42219</v>
      </c>
      <c r="B430">
        <v>14</v>
      </c>
      <c r="C430">
        <f t="shared" si="114"/>
        <v>32</v>
      </c>
      <c r="D430">
        <f t="shared" ref="D430" si="127">C430</f>
        <v>32</v>
      </c>
      <c r="E430">
        <f t="shared" ref="E430" si="128">AVERAGE(B430:B436)</f>
        <v>16.571428571428573</v>
      </c>
    </row>
    <row r="431" spans="1:5" x14ac:dyDescent="0.25">
      <c r="A431" s="1">
        <v>42220</v>
      </c>
      <c r="B431">
        <v>16</v>
      </c>
      <c r="C431">
        <f t="shared" si="114"/>
        <v>32</v>
      </c>
      <c r="E431" s="10"/>
    </row>
    <row r="432" spans="1:5" x14ac:dyDescent="0.25">
      <c r="A432" s="1">
        <v>42221</v>
      </c>
      <c r="B432">
        <v>15</v>
      </c>
      <c r="C432">
        <f t="shared" si="114"/>
        <v>32</v>
      </c>
      <c r="E432" s="11"/>
    </row>
    <row r="433" spans="1:5" x14ac:dyDescent="0.25">
      <c r="A433" s="1">
        <v>42222</v>
      </c>
      <c r="B433">
        <v>18</v>
      </c>
      <c r="C433">
        <f t="shared" si="114"/>
        <v>32</v>
      </c>
      <c r="E433" s="11"/>
    </row>
    <row r="434" spans="1:5" x14ac:dyDescent="0.25">
      <c r="A434" s="1">
        <v>42223</v>
      </c>
      <c r="B434">
        <v>16</v>
      </c>
      <c r="C434">
        <f t="shared" si="114"/>
        <v>32</v>
      </c>
      <c r="E434" s="10"/>
    </row>
    <row r="435" spans="1:5" x14ac:dyDescent="0.25">
      <c r="A435" s="1">
        <v>42224</v>
      </c>
      <c r="B435">
        <v>19</v>
      </c>
      <c r="C435">
        <f t="shared" si="114"/>
        <v>32</v>
      </c>
      <c r="E435" s="10"/>
    </row>
    <row r="436" spans="1:5" x14ac:dyDescent="0.25">
      <c r="A436" s="1">
        <v>42225</v>
      </c>
      <c r="B436">
        <v>18</v>
      </c>
      <c r="C436">
        <f t="shared" si="114"/>
        <v>32</v>
      </c>
      <c r="E436" s="10"/>
    </row>
    <row r="437" spans="1:5" x14ac:dyDescent="0.25">
      <c r="A437" s="1">
        <v>42226</v>
      </c>
      <c r="B437">
        <v>17</v>
      </c>
      <c r="C437">
        <f t="shared" si="114"/>
        <v>33</v>
      </c>
      <c r="D437">
        <f t="shared" ref="D437" si="129">C437</f>
        <v>33</v>
      </c>
      <c r="E437">
        <f t="shared" ref="E437" si="130">AVERAGE(B437:B443)</f>
        <v>15.285714285714286</v>
      </c>
    </row>
    <row r="438" spans="1:5" x14ac:dyDescent="0.25">
      <c r="A438" s="1">
        <v>42227</v>
      </c>
      <c r="B438">
        <v>17</v>
      </c>
      <c r="C438">
        <f t="shared" si="114"/>
        <v>33</v>
      </c>
      <c r="E438" s="10"/>
    </row>
    <row r="439" spans="1:5" x14ac:dyDescent="0.25">
      <c r="A439" s="1">
        <v>42228</v>
      </c>
      <c r="B439">
        <v>17</v>
      </c>
      <c r="C439">
        <f t="shared" si="114"/>
        <v>33</v>
      </c>
      <c r="E439" s="11"/>
    </row>
    <row r="440" spans="1:5" x14ac:dyDescent="0.25">
      <c r="A440" s="1">
        <v>42229</v>
      </c>
      <c r="B440">
        <v>14</v>
      </c>
      <c r="C440">
        <f t="shared" si="114"/>
        <v>33</v>
      </c>
      <c r="E440" s="11"/>
    </row>
    <row r="441" spans="1:5" x14ac:dyDescent="0.25">
      <c r="A441" s="1">
        <v>42230</v>
      </c>
      <c r="B441">
        <v>16</v>
      </c>
      <c r="C441">
        <f t="shared" si="114"/>
        <v>33</v>
      </c>
      <c r="E441" s="10"/>
    </row>
    <row r="442" spans="1:5" x14ac:dyDescent="0.25">
      <c r="A442" s="1">
        <v>42231</v>
      </c>
      <c r="B442">
        <v>13</v>
      </c>
      <c r="C442">
        <f t="shared" si="114"/>
        <v>33</v>
      </c>
      <c r="E442" s="10"/>
    </row>
    <row r="443" spans="1:5" x14ac:dyDescent="0.25">
      <c r="A443" s="1">
        <v>42232</v>
      </c>
      <c r="B443">
        <v>13</v>
      </c>
      <c r="C443">
        <f t="shared" si="114"/>
        <v>33</v>
      </c>
      <c r="E443" s="10"/>
    </row>
    <row r="444" spans="1:5" x14ac:dyDescent="0.25">
      <c r="A444" s="1">
        <v>42233</v>
      </c>
      <c r="B444">
        <v>13</v>
      </c>
      <c r="C444">
        <f t="shared" si="114"/>
        <v>34</v>
      </c>
      <c r="D444">
        <f t="shared" ref="D444" si="131">C444</f>
        <v>34</v>
      </c>
      <c r="E444">
        <f t="shared" ref="E444" si="132">AVERAGE(B444:B450)</f>
        <v>14.428571428571429</v>
      </c>
    </row>
    <row r="445" spans="1:5" x14ac:dyDescent="0.25">
      <c r="A445" s="1">
        <v>42234</v>
      </c>
      <c r="B445">
        <v>14</v>
      </c>
      <c r="C445">
        <f t="shared" si="114"/>
        <v>34</v>
      </c>
      <c r="E445" s="10"/>
    </row>
    <row r="446" spans="1:5" x14ac:dyDescent="0.25">
      <c r="A446" s="1">
        <v>42235</v>
      </c>
      <c r="B446">
        <v>14</v>
      </c>
      <c r="C446">
        <f t="shared" si="114"/>
        <v>34</v>
      </c>
      <c r="E446" s="11"/>
    </row>
    <row r="447" spans="1:5" x14ac:dyDescent="0.25">
      <c r="A447" s="1">
        <v>42236</v>
      </c>
      <c r="B447">
        <v>14</v>
      </c>
      <c r="C447">
        <f t="shared" si="114"/>
        <v>34</v>
      </c>
      <c r="E447" s="11"/>
    </row>
    <row r="448" spans="1:5" x14ac:dyDescent="0.25">
      <c r="A448" s="1">
        <v>42237</v>
      </c>
      <c r="B448">
        <v>14</v>
      </c>
      <c r="C448">
        <f t="shared" si="114"/>
        <v>34</v>
      </c>
      <c r="E448" s="10"/>
    </row>
    <row r="449" spans="1:5" x14ac:dyDescent="0.25">
      <c r="A449" s="1">
        <v>42238</v>
      </c>
      <c r="B449">
        <v>15</v>
      </c>
      <c r="C449">
        <f t="shared" si="114"/>
        <v>34</v>
      </c>
      <c r="E449" s="10"/>
    </row>
    <row r="450" spans="1:5" x14ac:dyDescent="0.25">
      <c r="A450" s="1">
        <v>42239</v>
      </c>
      <c r="B450">
        <v>17</v>
      </c>
      <c r="C450">
        <f t="shared" si="114"/>
        <v>34</v>
      </c>
      <c r="E450" s="10"/>
    </row>
    <row r="451" spans="1:5" x14ac:dyDescent="0.25">
      <c r="A451" s="1">
        <v>42240</v>
      </c>
      <c r="B451">
        <v>17</v>
      </c>
      <c r="C451">
        <f t="shared" ref="C451:C514" si="133">WEEKNUM(A451,21)</f>
        <v>35</v>
      </c>
      <c r="D451">
        <f t="shared" ref="D451" si="134">C451</f>
        <v>35</v>
      </c>
      <c r="E451">
        <f t="shared" ref="E451" si="135">AVERAGE(B451:B457)</f>
        <v>15.571428571428571</v>
      </c>
    </row>
    <row r="452" spans="1:5" x14ac:dyDescent="0.25">
      <c r="A452" s="1">
        <v>42241</v>
      </c>
      <c r="B452">
        <v>18</v>
      </c>
      <c r="C452">
        <f t="shared" si="133"/>
        <v>35</v>
      </c>
      <c r="E452" s="10"/>
    </row>
    <row r="453" spans="1:5" x14ac:dyDescent="0.25">
      <c r="A453" s="1">
        <v>42242</v>
      </c>
      <c r="B453">
        <v>16</v>
      </c>
      <c r="C453">
        <f t="shared" si="133"/>
        <v>35</v>
      </c>
      <c r="E453" s="11"/>
    </row>
    <row r="454" spans="1:5" x14ac:dyDescent="0.25">
      <c r="A454" s="1">
        <v>42243</v>
      </c>
      <c r="B454">
        <v>16</v>
      </c>
      <c r="C454">
        <f t="shared" si="133"/>
        <v>35</v>
      </c>
      <c r="E454" s="11"/>
    </row>
    <row r="455" spans="1:5" x14ac:dyDescent="0.25">
      <c r="A455" s="1">
        <v>42244</v>
      </c>
      <c r="B455">
        <v>15</v>
      </c>
      <c r="C455">
        <f t="shared" si="133"/>
        <v>35</v>
      </c>
      <c r="E455" s="10"/>
    </row>
    <row r="456" spans="1:5" x14ac:dyDescent="0.25">
      <c r="A456" s="1">
        <v>42245</v>
      </c>
      <c r="B456">
        <v>15</v>
      </c>
      <c r="C456">
        <f t="shared" si="133"/>
        <v>35</v>
      </c>
      <c r="E456" s="10"/>
    </row>
    <row r="457" spans="1:5" x14ac:dyDescent="0.25">
      <c r="A457" s="1">
        <v>42246</v>
      </c>
      <c r="B457">
        <v>12</v>
      </c>
      <c r="C457">
        <f t="shared" si="133"/>
        <v>35</v>
      </c>
      <c r="E457" s="10"/>
    </row>
    <row r="458" spans="1:5" x14ac:dyDescent="0.25">
      <c r="A458" s="1">
        <v>42247</v>
      </c>
      <c r="B458">
        <v>13</v>
      </c>
      <c r="C458">
        <f t="shared" si="133"/>
        <v>36</v>
      </c>
      <c r="D458">
        <f t="shared" ref="D458" si="136">C458</f>
        <v>36</v>
      </c>
      <c r="E458">
        <f t="shared" ref="E458" si="137">AVERAGE(B458:B464)</f>
        <v>12</v>
      </c>
    </row>
    <row r="459" spans="1:5" x14ac:dyDescent="0.25">
      <c r="A459" s="1">
        <v>42248</v>
      </c>
      <c r="B459">
        <v>13</v>
      </c>
      <c r="C459">
        <f t="shared" si="133"/>
        <v>36</v>
      </c>
      <c r="E459" s="10"/>
    </row>
    <row r="460" spans="1:5" x14ac:dyDescent="0.25">
      <c r="A460" s="1">
        <v>42249</v>
      </c>
      <c r="B460">
        <v>11</v>
      </c>
      <c r="C460">
        <f t="shared" si="133"/>
        <v>36</v>
      </c>
      <c r="E460" s="11"/>
    </row>
    <row r="461" spans="1:5" x14ac:dyDescent="0.25">
      <c r="A461" s="1">
        <v>42250</v>
      </c>
      <c r="B461">
        <v>12</v>
      </c>
      <c r="C461">
        <f t="shared" si="133"/>
        <v>36</v>
      </c>
      <c r="E461" s="11"/>
    </row>
    <row r="462" spans="1:5" x14ac:dyDescent="0.25">
      <c r="A462" s="1">
        <v>42251</v>
      </c>
      <c r="B462">
        <v>14</v>
      </c>
      <c r="C462">
        <f t="shared" si="133"/>
        <v>36</v>
      </c>
      <c r="E462" s="10"/>
    </row>
    <row r="463" spans="1:5" x14ac:dyDescent="0.25">
      <c r="A463" s="1">
        <v>42252</v>
      </c>
      <c r="B463">
        <v>11</v>
      </c>
      <c r="C463">
        <f t="shared" si="133"/>
        <v>36</v>
      </c>
      <c r="E463" s="10"/>
    </row>
    <row r="464" spans="1:5" x14ac:dyDescent="0.25">
      <c r="A464" s="1">
        <v>42253</v>
      </c>
      <c r="B464">
        <v>10</v>
      </c>
      <c r="C464">
        <f t="shared" si="133"/>
        <v>36</v>
      </c>
      <c r="E464" s="10"/>
    </row>
    <row r="465" spans="1:5" x14ac:dyDescent="0.25">
      <c r="A465" s="1">
        <v>42254</v>
      </c>
      <c r="B465">
        <v>11</v>
      </c>
      <c r="C465">
        <f t="shared" si="133"/>
        <v>37</v>
      </c>
      <c r="D465">
        <f t="shared" ref="D465" si="138">C465</f>
        <v>37</v>
      </c>
      <c r="E465">
        <f t="shared" ref="E465" si="139">AVERAGE(B465:B471)</f>
        <v>10.857142857142858</v>
      </c>
    </row>
    <row r="466" spans="1:5" x14ac:dyDescent="0.25">
      <c r="A466" s="1">
        <v>42255</v>
      </c>
      <c r="B466">
        <v>11</v>
      </c>
      <c r="C466">
        <f t="shared" si="133"/>
        <v>37</v>
      </c>
      <c r="E466" s="10"/>
    </row>
    <row r="467" spans="1:5" x14ac:dyDescent="0.25">
      <c r="A467" s="1">
        <v>42256</v>
      </c>
      <c r="B467">
        <v>9</v>
      </c>
      <c r="C467">
        <f t="shared" si="133"/>
        <v>37</v>
      </c>
      <c r="E467" s="11"/>
    </row>
    <row r="468" spans="1:5" x14ac:dyDescent="0.25">
      <c r="A468" s="1">
        <v>42257</v>
      </c>
      <c r="B468">
        <v>11</v>
      </c>
      <c r="C468">
        <f t="shared" si="133"/>
        <v>37</v>
      </c>
      <c r="E468" s="11"/>
    </row>
    <row r="469" spans="1:5" x14ac:dyDescent="0.25">
      <c r="A469" s="1">
        <v>42258</v>
      </c>
      <c r="B469">
        <v>11</v>
      </c>
      <c r="C469">
        <f t="shared" si="133"/>
        <v>37</v>
      </c>
      <c r="E469" s="10"/>
    </row>
    <row r="470" spans="1:5" x14ac:dyDescent="0.25">
      <c r="A470" s="1">
        <v>42259</v>
      </c>
      <c r="B470">
        <v>11</v>
      </c>
      <c r="C470">
        <f t="shared" si="133"/>
        <v>37</v>
      </c>
      <c r="E470" s="10"/>
    </row>
    <row r="471" spans="1:5" x14ac:dyDescent="0.25">
      <c r="A471" s="1">
        <v>42260</v>
      </c>
      <c r="B471">
        <v>12</v>
      </c>
      <c r="C471">
        <f t="shared" si="133"/>
        <v>37</v>
      </c>
      <c r="E471" s="10"/>
    </row>
    <row r="472" spans="1:5" x14ac:dyDescent="0.25">
      <c r="A472" s="1">
        <v>42261</v>
      </c>
      <c r="B472">
        <v>11</v>
      </c>
      <c r="C472">
        <f t="shared" si="133"/>
        <v>38</v>
      </c>
      <c r="D472">
        <f t="shared" ref="D472" si="140">C472</f>
        <v>38</v>
      </c>
      <c r="E472">
        <f t="shared" ref="E472" si="141">AVERAGE(B472:B478)</f>
        <v>12.857142857142858</v>
      </c>
    </row>
    <row r="473" spans="1:5" x14ac:dyDescent="0.25">
      <c r="A473" s="1">
        <v>42262</v>
      </c>
      <c r="B473">
        <v>13</v>
      </c>
      <c r="C473">
        <f t="shared" si="133"/>
        <v>38</v>
      </c>
      <c r="E473" s="10"/>
    </row>
    <row r="474" spans="1:5" x14ac:dyDescent="0.25">
      <c r="A474" s="1">
        <v>42263</v>
      </c>
      <c r="B474">
        <v>13</v>
      </c>
      <c r="C474">
        <f t="shared" si="133"/>
        <v>38</v>
      </c>
      <c r="E474" s="11"/>
    </row>
    <row r="475" spans="1:5" x14ac:dyDescent="0.25">
      <c r="A475" s="1">
        <v>42264</v>
      </c>
      <c r="B475">
        <v>14</v>
      </c>
      <c r="C475">
        <f t="shared" si="133"/>
        <v>38</v>
      </c>
      <c r="E475" s="11"/>
    </row>
    <row r="476" spans="1:5" x14ac:dyDescent="0.25">
      <c r="A476" s="1">
        <v>42265</v>
      </c>
      <c r="B476">
        <v>16</v>
      </c>
      <c r="C476">
        <f t="shared" si="133"/>
        <v>38</v>
      </c>
      <c r="E476" s="10"/>
    </row>
    <row r="477" spans="1:5" x14ac:dyDescent="0.25">
      <c r="A477" s="1">
        <v>42266</v>
      </c>
      <c r="B477">
        <v>13</v>
      </c>
      <c r="C477">
        <f t="shared" si="133"/>
        <v>38</v>
      </c>
      <c r="E477" s="10"/>
    </row>
    <row r="478" spans="1:5" x14ac:dyDescent="0.25">
      <c r="A478" s="1">
        <v>42267</v>
      </c>
      <c r="B478">
        <v>10</v>
      </c>
      <c r="C478">
        <f t="shared" si="133"/>
        <v>38</v>
      </c>
      <c r="E478" s="10"/>
    </row>
    <row r="479" spans="1:5" x14ac:dyDescent="0.25">
      <c r="A479" s="1">
        <v>42268</v>
      </c>
      <c r="B479">
        <v>7</v>
      </c>
      <c r="C479">
        <f t="shared" si="133"/>
        <v>39</v>
      </c>
      <c r="D479">
        <f t="shared" ref="D479" si="142">C479</f>
        <v>39</v>
      </c>
      <c r="E479">
        <f t="shared" ref="E479" si="143">AVERAGE(B479:B485)</f>
        <v>10</v>
      </c>
    </row>
    <row r="480" spans="1:5" x14ac:dyDescent="0.25">
      <c r="A480" s="1">
        <v>42269</v>
      </c>
      <c r="B480">
        <v>12</v>
      </c>
      <c r="C480">
        <f t="shared" si="133"/>
        <v>39</v>
      </c>
      <c r="E480" s="10"/>
    </row>
    <row r="481" spans="1:5" x14ac:dyDescent="0.25">
      <c r="A481" s="1">
        <v>42270</v>
      </c>
      <c r="B481">
        <v>11</v>
      </c>
      <c r="C481">
        <f t="shared" si="133"/>
        <v>39</v>
      </c>
      <c r="E481" s="11"/>
    </row>
    <row r="482" spans="1:5" x14ac:dyDescent="0.25">
      <c r="A482" s="1">
        <v>42271</v>
      </c>
      <c r="B482">
        <v>10</v>
      </c>
      <c r="C482">
        <f t="shared" si="133"/>
        <v>39</v>
      </c>
      <c r="E482" s="11"/>
    </row>
    <row r="483" spans="1:5" x14ac:dyDescent="0.25">
      <c r="A483" s="1">
        <v>42272</v>
      </c>
      <c r="B483">
        <v>12</v>
      </c>
      <c r="C483">
        <f t="shared" si="133"/>
        <v>39</v>
      </c>
      <c r="E483" s="10"/>
    </row>
    <row r="484" spans="1:5" x14ac:dyDescent="0.25">
      <c r="A484" s="1">
        <v>42273</v>
      </c>
      <c r="B484">
        <v>11</v>
      </c>
      <c r="C484">
        <f t="shared" si="133"/>
        <v>39</v>
      </c>
      <c r="E484" s="10"/>
    </row>
    <row r="485" spans="1:5" x14ac:dyDescent="0.25">
      <c r="A485" s="1">
        <v>42274</v>
      </c>
      <c r="B485">
        <v>7</v>
      </c>
      <c r="C485">
        <f t="shared" si="133"/>
        <v>39</v>
      </c>
      <c r="E485" s="10"/>
    </row>
    <row r="486" spans="1:5" x14ac:dyDescent="0.25">
      <c r="A486" s="1">
        <v>42275</v>
      </c>
      <c r="B486">
        <v>10</v>
      </c>
      <c r="C486">
        <f t="shared" si="133"/>
        <v>40</v>
      </c>
      <c r="D486">
        <f t="shared" ref="D486" si="144">C486</f>
        <v>40</v>
      </c>
      <c r="E486">
        <f t="shared" ref="E486" si="145">AVERAGE(B486:B492)</f>
        <v>8.8571428571428577</v>
      </c>
    </row>
    <row r="487" spans="1:5" x14ac:dyDescent="0.25">
      <c r="A487" s="1">
        <v>42276</v>
      </c>
      <c r="B487">
        <v>6</v>
      </c>
      <c r="C487">
        <f t="shared" si="133"/>
        <v>40</v>
      </c>
      <c r="E487" s="10"/>
    </row>
    <row r="488" spans="1:5" x14ac:dyDescent="0.25">
      <c r="A488" s="1">
        <v>42277</v>
      </c>
      <c r="B488">
        <v>10</v>
      </c>
      <c r="C488">
        <f t="shared" si="133"/>
        <v>40</v>
      </c>
      <c r="E488" s="11"/>
    </row>
    <row r="489" spans="1:5" x14ac:dyDescent="0.25">
      <c r="A489" s="1">
        <v>42278</v>
      </c>
      <c r="B489">
        <v>9</v>
      </c>
      <c r="C489">
        <f t="shared" si="133"/>
        <v>40</v>
      </c>
      <c r="E489" s="11"/>
    </row>
    <row r="490" spans="1:5" x14ac:dyDescent="0.25">
      <c r="A490" s="1">
        <v>42279</v>
      </c>
      <c r="B490">
        <v>13</v>
      </c>
      <c r="C490">
        <f t="shared" si="133"/>
        <v>40</v>
      </c>
      <c r="E490" s="10"/>
    </row>
    <row r="491" spans="1:5" x14ac:dyDescent="0.25">
      <c r="A491" s="1">
        <v>42280</v>
      </c>
      <c r="B491">
        <v>7</v>
      </c>
      <c r="C491">
        <f t="shared" si="133"/>
        <v>40</v>
      </c>
      <c r="E491" s="10"/>
    </row>
    <row r="492" spans="1:5" x14ac:dyDescent="0.25">
      <c r="A492" s="1">
        <v>42281</v>
      </c>
      <c r="B492">
        <v>7</v>
      </c>
      <c r="C492">
        <f t="shared" si="133"/>
        <v>40</v>
      </c>
      <c r="E492" s="10"/>
    </row>
    <row r="493" spans="1:5" x14ac:dyDescent="0.25">
      <c r="A493" s="1">
        <v>42282</v>
      </c>
      <c r="B493">
        <v>3</v>
      </c>
      <c r="C493">
        <f t="shared" si="133"/>
        <v>41</v>
      </c>
      <c r="D493">
        <f t="shared" ref="D493" si="146">C493</f>
        <v>41</v>
      </c>
      <c r="E493">
        <f t="shared" ref="E493" si="147">AVERAGE(B493:B499)</f>
        <v>0.2857142857142857</v>
      </c>
    </row>
    <row r="494" spans="1:5" x14ac:dyDescent="0.25">
      <c r="A494" s="1">
        <v>42283</v>
      </c>
      <c r="B494">
        <v>1</v>
      </c>
      <c r="C494">
        <f t="shared" si="133"/>
        <v>41</v>
      </c>
      <c r="E494" s="10"/>
    </row>
    <row r="495" spans="1:5" x14ac:dyDescent="0.25">
      <c r="A495" s="1">
        <v>42284</v>
      </c>
      <c r="B495">
        <v>0</v>
      </c>
      <c r="C495">
        <f t="shared" si="133"/>
        <v>41</v>
      </c>
      <c r="E495" s="11"/>
    </row>
    <row r="496" spans="1:5" x14ac:dyDescent="0.25">
      <c r="A496" s="1">
        <v>42285</v>
      </c>
      <c r="B496">
        <v>-1</v>
      </c>
      <c r="C496">
        <f t="shared" si="133"/>
        <v>41</v>
      </c>
      <c r="E496" s="11"/>
    </row>
    <row r="497" spans="1:5" x14ac:dyDescent="0.25">
      <c r="A497" s="1">
        <v>42286</v>
      </c>
      <c r="B497">
        <v>-2</v>
      </c>
      <c r="C497">
        <f t="shared" si="133"/>
        <v>41</v>
      </c>
      <c r="E497" s="10"/>
    </row>
    <row r="498" spans="1:5" x14ac:dyDescent="0.25">
      <c r="A498" s="1">
        <v>42287</v>
      </c>
      <c r="B498">
        <v>0</v>
      </c>
      <c r="C498">
        <f t="shared" si="133"/>
        <v>41</v>
      </c>
      <c r="E498" s="10"/>
    </row>
    <row r="499" spans="1:5" x14ac:dyDescent="0.25">
      <c r="A499" s="1">
        <v>42288</v>
      </c>
      <c r="B499">
        <v>1</v>
      </c>
      <c r="C499">
        <f t="shared" si="133"/>
        <v>41</v>
      </c>
      <c r="E499" s="10"/>
    </row>
    <row r="500" spans="1:5" x14ac:dyDescent="0.25">
      <c r="A500" s="1">
        <v>42289</v>
      </c>
      <c r="B500">
        <v>3</v>
      </c>
      <c r="C500">
        <f t="shared" si="133"/>
        <v>42</v>
      </c>
      <c r="D500">
        <f t="shared" ref="D500" si="148">C500</f>
        <v>42</v>
      </c>
      <c r="E500">
        <f t="shared" ref="E500" si="149">AVERAGE(B500:B506)</f>
        <v>4.4285714285714288</v>
      </c>
    </row>
    <row r="501" spans="1:5" x14ac:dyDescent="0.25">
      <c r="A501" s="1">
        <v>42290</v>
      </c>
      <c r="B501">
        <v>3</v>
      </c>
      <c r="C501">
        <f t="shared" si="133"/>
        <v>42</v>
      </c>
      <c r="E501" s="10"/>
    </row>
    <row r="502" spans="1:5" x14ac:dyDescent="0.25">
      <c r="A502" s="1">
        <v>42291</v>
      </c>
      <c r="B502">
        <v>3</v>
      </c>
      <c r="C502">
        <f t="shared" si="133"/>
        <v>42</v>
      </c>
      <c r="E502" s="11"/>
    </row>
    <row r="503" spans="1:5" x14ac:dyDescent="0.25">
      <c r="A503" s="1">
        <v>42292</v>
      </c>
      <c r="B503">
        <v>4</v>
      </c>
      <c r="C503">
        <f t="shared" si="133"/>
        <v>42</v>
      </c>
      <c r="E503" s="11"/>
    </row>
    <row r="504" spans="1:5" x14ac:dyDescent="0.25">
      <c r="A504" s="1">
        <v>42293</v>
      </c>
      <c r="B504">
        <v>6</v>
      </c>
      <c r="C504">
        <f t="shared" si="133"/>
        <v>42</v>
      </c>
      <c r="E504" s="10"/>
    </row>
    <row r="505" spans="1:5" x14ac:dyDescent="0.25">
      <c r="A505" s="1">
        <v>42294</v>
      </c>
      <c r="B505">
        <v>6</v>
      </c>
      <c r="C505">
        <f t="shared" si="133"/>
        <v>42</v>
      </c>
      <c r="E505" s="10"/>
    </row>
    <row r="506" spans="1:5" x14ac:dyDescent="0.25">
      <c r="A506" s="1">
        <v>42295</v>
      </c>
      <c r="B506">
        <v>6</v>
      </c>
      <c r="C506">
        <f t="shared" si="133"/>
        <v>42</v>
      </c>
      <c r="E506" s="10"/>
    </row>
    <row r="507" spans="1:5" x14ac:dyDescent="0.25">
      <c r="A507" s="1">
        <v>42296</v>
      </c>
      <c r="B507">
        <v>3</v>
      </c>
      <c r="C507">
        <f t="shared" si="133"/>
        <v>43</v>
      </c>
      <c r="D507">
        <f t="shared" ref="D507" si="150">C507</f>
        <v>43</v>
      </c>
      <c r="E507">
        <f t="shared" ref="E507" si="151">AVERAGE(B507:B513)</f>
        <v>5.5714285714285712</v>
      </c>
    </row>
    <row r="508" spans="1:5" x14ac:dyDescent="0.25">
      <c r="A508" s="1">
        <v>42297</v>
      </c>
      <c r="B508">
        <v>3</v>
      </c>
      <c r="C508">
        <f t="shared" si="133"/>
        <v>43</v>
      </c>
      <c r="E508" s="10"/>
    </row>
    <row r="509" spans="1:5" x14ac:dyDescent="0.25">
      <c r="A509" s="1">
        <v>42298</v>
      </c>
      <c r="B509">
        <v>4</v>
      </c>
      <c r="C509">
        <f t="shared" si="133"/>
        <v>43</v>
      </c>
      <c r="E509" s="11"/>
    </row>
    <row r="510" spans="1:5" x14ac:dyDescent="0.25">
      <c r="A510" s="1">
        <v>42299</v>
      </c>
      <c r="B510">
        <v>9</v>
      </c>
      <c r="C510">
        <f t="shared" si="133"/>
        <v>43</v>
      </c>
      <c r="E510" s="11"/>
    </row>
    <row r="511" spans="1:5" x14ac:dyDescent="0.25">
      <c r="A511" s="1">
        <v>42300</v>
      </c>
      <c r="B511">
        <v>9</v>
      </c>
      <c r="C511">
        <f t="shared" si="133"/>
        <v>43</v>
      </c>
      <c r="E511" s="10"/>
    </row>
    <row r="512" spans="1:5" x14ac:dyDescent="0.25">
      <c r="A512" s="1">
        <v>42301</v>
      </c>
      <c r="B512">
        <v>4</v>
      </c>
      <c r="C512">
        <f t="shared" si="133"/>
        <v>43</v>
      </c>
      <c r="E512" s="10"/>
    </row>
    <row r="513" spans="1:5" x14ac:dyDescent="0.25">
      <c r="A513" s="1">
        <v>42302</v>
      </c>
      <c r="B513">
        <v>7</v>
      </c>
      <c r="C513">
        <f t="shared" si="133"/>
        <v>43</v>
      </c>
      <c r="E513" s="10"/>
    </row>
    <row r="514" spans="1:5" x14ac:dyDescent="0.25">
      <c r="A514" s="1">
        <v>42303</v>
      </c>
      <c r="B514">
        <v>4</v>
      </c>
      <c r="C514">
        <f t="shared" si="133"/>
        <v>44</v>
      </c>
      <c r="D514">
        <f t="shared" ref="D514" si="152">C514</f>
        <v>44</v>
      </c>
      <c r="E514">
        <f t="shared" ref="E514" si="153">AVERAGE(B514:B520)</f>
        <v>1.7142857142857142</v>
      </c>
    </row>
    <row r="515" spans="1:5" x14ac:dyDescent="0.25">
      <c r="A515" s="1">
        <v>42304</v>
      </c>
      <c r="B515">
        <v>1</v>
      </c>
      <c r="C515">
        <f t="shared" ref="C515:C578" si="154">WEEKNUM(A515,21)</f>
        <v>44</v>
      </c>
      <c r="E515" s="10"/>
    </row>
    <row r="516" spans="1:5" x14ac:dyDescent="0.25">
      <c r="A516" s="1">
        <v>42305</v>
      </c>
      <c r="B516">
        <v>-2</v>
      </c>
      <c r="C516">
        <f t="shared" si="154"/>
        <v>44</v>
      </c>
      <c r="E516" s="11"/>
    </row>
    <row r="517" spans="1:5" x14ac:dyDescent="0.25">
      <c r="A517" s="1">
        <v>42306</v>
      </c>
      <c r="B517">
        <v>1</v>
      </c>
      <c r="C517">
        <f t="shared" si="154"/>
        <v>44</v>
      </c>
      <c r="E517" s="11"/>
    </row>
    <row r="518" spans="1:5" x14ac:dyDescent="0.25">
      <c r="A518" s="1">
        <v>42307</v>
      </c>
      <c r="B518">
        <v>-2</v>
      </c>
      <c r="C518">
        <f t="shared" si="154"/>
        <v>44</v>
      </c>
      <c r="E518" s="10"/>
    </row>
    <row r="519" spans="1:5" x14ac:dyDescent="0.25">
      <c r="A519" s="1">
        <v>42308</v>
      </c>
      <c r="B519">
        <v>3</v>
      </c>
      <c r="C519">
        <f t="shared" si="154"/>
        <v>44</v>
      </c>
      <c r="E519" s="10"/>
    </row>
    <row r="520" spans="1:5" x14ac:dyDescent="0.25">
      <c r="A520" s="1">
        <v>42309</v>
      </c>
      <c r="B520">
        <v>7</v>
      </c>
      <c r="C520">
        <f t="shared" si="154"/>
        <v>44</v>
      </c>
      <c r="E520" s="10"/>
    </row>
    <row r="521" spans="1:5" x14ac:dyDescent="0.25">
      <c r="A521" s="1">
        <v>42310</v>
      </c>
      <c r="B521">
        <v>8</v>
      </c>
      <c r="C521">
        <f t="shared" si="154"/>
        <v>45</v>
      </c>
      <c r="D521">
        <f t="shared" ref="D521" si="155">C521</f>
        <v>45</v>
      </c>
      <c r="E521">
        <f t="shared" ref="E521" si="156">AVERAGE(B521:B527)</f>
        <v>5.8571428571428568</v>
      </c>
    </row>
    <row r="522" spans="1:5" x14ac:dyDescent="0.25">
      <c r="A522" s="1">
        <v>42311</v>
      </c>
      <c r="B522">
        <v>9</v>
      </c>
      <c r="C522">
        <f t="shared" si="154"/>
        <v>45</v>
      </c>
      <c r="E522" s="10"/>
    </row>
    <row r="523" spans="1:5" x14ac:dyDescent="0.25">
      <c r="A523" s="1">
        <v>42312</v>
      </c>
      <c r="B523">
        <v>7</v>
      </c>
      <c r="C523">
        <f t="shared" si="154"/>
        <v>45</v>
      </c>
      <c r="E523" s="11"/>
    </row>
    <row r="524" spans="1:5" x14ac:dyDescent="0.25">
      <c r="A524" s="1">
        <v>42313</v>
      </c>
      <c r="B524">
        <v>0</v>
      </c>
      <c r="C524">
        <f t="shared" si="154"/>
        <v>45</v>
      </c>
      <c r="E524" s="11"/>
    </row>
    <row r="525" spans="1:5" x14ac:dyDescent="0.25">
      <c r="A525" s="1">
        <v>42314</v>
      </c>
      <c r="B525">
        <v>5</v>
      </c>
      <c r="C525">
        <f t="shared" si="154"/>
        <v>45</v>
      </c>
      <c r="E525" s="10"/>
    </row>
    <row r="526" spans="1:5" x14ac:dyDescent="0.25">
      <c r="A526" s="1">
        <v>42315</v>
      </c>
      <c r="B526">
        <v>6</v>
      </c>
      <c r="C526">
        <f t="shared" si="154"/>
        <v>45</v>
      </c>
      <c r="E526" s="10"/>
    </row>
    <row r="527" spans="1:5" x14ac:dyDescent="0.25">
      <c r="A527" s="1">
        <v>42316</v>
      </c>
      <c r="B527">
        <v>6</v>
      </c>
      <c r="C527">
        <f t="shared" si="154"/>
        <v>45</v>
      </c>
      <c r="E527" s="10"/>
    </row>
    <row r="528" spans="1:5" x14ac:dyDescent="0.25">
      <c r="A528" s="1">
        <v>42317</v>
      </c>
      <c r="B528">
        <v>4</v>
      </c>
      <c r="C528">
        <f t="shared" si="154"/>
        <v>46</v>
      </c>
      <c r="D528">
        <f t="shared" ref="D528" si="157">C528</f>
        <v>46</v>
      </c>
      <c r="E528">
        <f t="shared" ref="E528" si="158">AVERAGE(B528:B534)</f>
        <v>2.8571428571428572</v>
      </c>
    </row>
    <row r="529" spans="1:5" x14ac:dyDescent="0.25">
      <c r="A529" s="1">
        <v>42318</v>
      </c>
      <c r="B529">
        <v>4</v>
      </c>
      <c r="C529">
        <f t="shared" si="154"/>
        <v>46</v>
      </c>
      <c r="E529" s="10"/>
    </row>
    <row r="530" spans="1:5" x14ac:dyDescent="0.25">
      <c r="A530" s="1">
        <v>42319</v>
      </c>
      <c r="B530">
        <v>2</v>
      </c>
      <c r="C530">
        <f t="shared" si="154"/>
        <v>46</v>
      </c>
      <c r="E530" s="11"/>
    </row>
    <row r="531" spans="1:5" x14ac:dyDescent="0.25">
      <c r="A531" s="1">
        <v>42320</v>
      </c>
      <c r="B531">
        <v>0</v>
      </c>
      <c r="C531">
        <f t="shared" si="154"/>
        <v>46</v>
      </c>
      <c r="E531" s="11"/>
    </row>
    <row r="532" spans="1:5" x14ac:dyDescent="0.25">
      <c r="A532" s="1">
        <v>42321</v>
      </c>
      <c r="B532">
        <v>3</v>
      </c>
      <c r="C532">
        <f t="shared" si="154"/>
        <v>46</v>
      </c>
      <c r="E532" s="10"/>
    </row>
    <row r="533" spans="1:5" x14ac:dyDescent="0.25">
      <c r="A533" s="1">
        <v>42322</v>
      </c>
      <c r="B533">
        <v>5</v>
      </c>
      <c r="C533">
        <f t="shared" si="154"/>
        <v>46</v>
      </c>
      <c r="E533" s="10"/>
    </row>
    <row r="534" spans="1:5" x14ac:dyDescent="0.25">
      <c r="A534" s="1">
        <v>42323</v>
      </c>
      <c r="B534">
        <v>2</v>
      </c>
      <c r="C534">
        <f t="shared" si="154"/>
        <v>46</v>
      </c>
      <c r="E534" s="10"/>
    </row>
    <row r="535" spans="1:5" x14ac:dyDescent="0.25">
      <c r="A535" s="1">
        <v>42324</v>
      </c>
      <c r="B535">
        <v>1</v>
      </c>
      <c r="C535">
        <f t="shared" si="154"/>
        <v>47</v>
      </c>
      <c r="D535">
        <f t="shared" ref="D535" si="159">C535</f>
        <v>47</v>
      </c>
      <c r="E535">
        <f t="shared" ref="E535" si="160">AVERAGE(B535:B541)</f>
        <v>0.8571428571428571</v>
      </c>
    </row>
    <row r="536" spans="1:5" x14ac:dyDescent="0.25">
      <c r="A536" s="1">
        <v>42325</v>
      </c>
      <c r="B536">
        <v>3</v>
      </c>
      <c r="C536">
        <f t="shared" si="154"/>
        <v>47</v>
      </c>
      <c r="E536" s="10"/>
    </row>
    <row r="537" spans="1:5" x14ac:dyDescent="0.25">
      <c r="A537" s="1">
        <v>42326</v>
      </c>
      <c r="B537">
        <v>2</v>
      </c>
      <c r="C537">
        <f t="shared" si="154"/>
        <v>47</v>
      </c>
      <c r="E537" s="11"/>
    </row>
    <row r="538" spans="1:5" x14ac:dyDescent="0.25">
      <c r="A538" s="1">
        <v>42327</v>
      </c>
      <c r="B538">
        <v>2</v>
      </c>
      <c r="C538">
        <f t="shared" si="154"/>
        <v>47</v>
      </c>
      <c r="E538" s="11"/>
    </row>
    <row r="539" spans="1:5" x14ac:dyDescent="0.25">
      <c r="A539" s="1">
        <v>42328</v>
      </c>
      <c r="B539">
        <v>1</v>
      </c>
      <c r="C539">
        <f t="shared" si="154"/>
        <v>47</v>
      </c>
      <c r="E539" s="10"/>
    </row>
    <row r="540" spans="1:5" x14ac:dyDescent="0.25">
      <c r="A540" s="1">
        <v>42329</v>
      </c>
      <c r="B540">
        <v>-1</v>
      </c>
      <c r="C540">
        <f t="shared" si="154"/>
        <v>47</v>
      </c>
      <c r="E540" s="10"/>
    </row>
    <row r="541" spans="1:5" x14ac:dyDescent="0.25">
      <c r="A541" s="1">
        <v>42330</v>
      </c>
      <c r="B541">
        <v>-2</v>
      </c>
      <c r="C541">
        <f t="shared" si="154"/>
        <v>47</v>
      </c>
      <c r="E541" s="10"/>
    </row>
    <row r="542" spans="1:5" x14ac:dyDescent="0.25">
      <c r="A542" s="1">
        <v>42331</v>
      </c>
      <c r="B542">
        <v>-3</v>
      </c>
      <c r="C542">
        <f t="shared" si="154"/>
        <v>48</v>
      </c>
      <c r="D542">
        <f t="shared" ref="D542" si="161">C542</f>
        <v>48</v>
      </c>
      <c r="E542">
        <f t="shared" ref="E542" si="162">AVERAGE(B542:B548)</f>
        <v>1.2857142857142858</v>
      </c>
    </row>
    <row r="543" spans="1:5" x14ac:dyDescent="0.25">
      <c r="A543" s="1">
        <v>42332</v>
      </c>
      <c r="B543">
        <v>-3</v>
      </c>
      <c r="C543">
        <f t="shared" si="154"/>
        <v>48</v>
      </c>
      <c r="E543" s="10"/>
    </row>
    <row r="544" spans="1:5" x14ac:dyDescent="0.25">
      <c r="A544" s="1">
        <v>42333</v>
      </c>
      <c r="B544">
        <v>2</v>
      </c>
      <c r="C544">
        <f t="shared" si="154"/>
        <v>48</v>
      </c>
      <c r="E544" s="11"/>
    </row>
    <row r="545" spans="1:5" x14ac:dyDescent="0.25">
      <c r="A545" s="1">
        <v>42334</v>
      </c>
      <c r="B545">
        <v>2</v>
      </c>
      <c r="C545">
        <f t="shared" si="154"/>
        <v>48</v>
      </c>
      <c r="E545" s="11"/>
    </row>
    <row r="546" spans="1:5" x14ac:dyDescent="0.25">
      <c r="A546" s="1">
        <v>42335</v>
      </c>
      <c r="B546">
        <v>4</v>
      </c>
      <c r="C546">
        <f t="shared" si="154"/>
        <v>48</v>
      </c>
      <c r="E546" s="10"/>
    </row>
    <row r="547" spans="1:5" x14ac:dyDescent="0.25">
      <c r="A547" s="1">
        <v>42336</v>
      </c>
      <c r="B547">
        <v>5</v>
      </c>
      <c r="C547">
        <f t="shared" si="154"/>
        <v>48</v>
      </c>
      <c r="E547" s="10"/>
    </row>
    <row r="548" spans="1:5" x14ac:dyDescent="0.25">
      <c r="A548" s="1">
        <v>42337</v>
      </c>
      <c r="B548">
        <v>2</v>
      </c>
      <c r="C548">
        <f t="shared" si="154"/>
        <v>48</v>
      </c>
      <c r="E548" s="10"/>
    </row>
    <row r="549" spans="1:5" x14ac:dyDescent="0.25">
      <c r="A549" s="1">
        <v>42338</v>
      </c>
      <c r="B549">
        <v>2</v>
      </c>
      <c r="C549">
        <f t="shared" si="154"/>
        <v>49</v>
      </c>
      <c r="D549">
        <f t="shared" ref="D549" si="163">C549</f>
        <v>49</v>
      </c>
      <c r="E549">
        <f t="shared" ref="E549" si="164">AVERAGE(B549:B555)</f>
        <v>2</v>
      </c>
    </row>
    <row r="550" spans="1:5" x14ac:dyDescent="0.25">
      <c r="A550" s="1">
        <v>42339</v>
      </c>
      <c r="B550">
        <v>1</v>
      </c>
      <c r="C550">
        <f t="shared" si="154"/>
        <v>49</v>
      </c>
      <c r="E550" s="10"/>
    </row>
    <row r="551" spans="1:5" x14ac:dyDescent="0.25">
      <c r="A551" s="1">
        <v>42340</v>
      </c>
      <c r="B551">
        <v>-2</v>
      </c>
      <c r="C551">
        <f t="shared" si="154"/>
        <v>49</v>
      </c>
      <c r="E551" s="11"/>
    </row>
    <row r="552" spans="1:5" x14ac:dyDescent="0.25">
      <c r="A552" s="1">
        <v>42341</v>
      </c>
      <c r="B552">
        <v>0</v>
      </c>
      <c r="C552">
        <f t="shared" si="154"/>
        <v>49</v>
      </c>
      <c r="E552" s="11"/>
    </row>
    <row r="553" spans="1:5" x14ac:dyDescent="0.25">
      <c r="A553" s="1">
        <v>42342</v>
      </c>
      <c r="B553">
        <v>3</v>
      </c>
      <c r="C553">
        <f t="shared" si="154"/>
        <v>49</v>
      </c>
      <c r="E553" s="10"/>
    </row>
    <row r="554" spans="1:5" x14ac:dyDescent="0.25">
      <c r="A554" s="1">
        <v>42343</v>
      </c>
      <c r="B554">
        <v>4</v>
      </c>
      <c r="C554">
        <f t="shared" si="154"/>
        <v>49</v>
      </c>
      <c r="E554" s="10"/>
    </row>
    <row r="555" spans="1:5" x14ac:dyDescent="0.25">
      <c r="A555" s="1">
        <v>42344</v>
      </c>
      <c r="B555">
        <v>6</v>
      </c>
      <c r="C555">
        <f t="shared" si="154"/>
        <v>49</v>
      </c>
      <c r="E555" s="10"/>
    </row>
    <row r="556" spans="1:5" x14ac:dyDescent="0.25">
      <c r="A556" s="1">
        <v>42345</v>
      </c>
      <c r="B556">
        <v>3</v>
      </c>
      <c r="C556">
        <f t="shared" si="154"/>
        <v>50</v>
      </c>
      <c r="D556">
        <f t="shared" ref="D556" si="165">C556</f>
        <v>50</v>
      </c>
      <c r="E556">
        <f t="shared" ref="E556" si="166">AVERAGE(B556:B562)</f>
        <v>2.1428571428571428</v>
      </c>
    </row>
    <row r="557" spans="1:5" x14ac:dyDescent="0.25">
      <c r="A557" s="1">
        <v>42346</v>
      </c>
      <c r="B557">
        <v>2</v>
      </c>
      <c r="C557">
        <f t="shared" si="154"/>
        <v>50</v>
      </c>
      <c r="E557" s="10"/>
    </row>
    <row r="558" spans="1:5" x14ac:dyDescent="0.25">
      <c r="A558" s="1">
        <v>42347</v>
      </c>
      <c r="B558">
        <v>4</v>
      </c>
      <c r="C558">
        <f t="shared" si="154"/>
        <v>50</v>
      </c>
      <c r="E558" s="11"/>
    </row>
    <row r="559" spans="1:5" x14ac:dyDescent="0.25">
      <c r="A559" s="1">
        <v>42348</v>
      </c>
      <c r="B559">
        <v>4</v>
      </c>
      <c r="C559">
        <f t="shared" si="154"/>
        <v>50</v>
      </c>
      <c r="E559" s="11"/>
    </row>
    <row r="560" spans="1:5" x14ac:dyDescent="0.25">
      <c r="A560" s="1">
        <v>42349</v>
      </c>
      <c r="B560">
        <v>2</v>
      </c>
      <c r="C560">
        <f t="shared" si="154"/>
        <v>50</v>
      </c>
      <c r="E560" s="10"/>
    </row>
    <row r="561" spans="1:5" x14ac:dyDescent="0.25">
      <c r="A561" s="1">
        <v>42350</v>
      </c>
      <c r="B561">
        <v>1</v>
      </c>
      <c r="C561">
        <f t="shared" si="154"/>
        <v>50</v>
      </c>
      <c r="E561" s="10"/>
    </row>
    <row r="562" spans="1:5" x14ac:dyDescent="0.25">
      <c r="A562" s="1">
        <v>42351</v>
      </c>
      <c r="B562">
        <v>-1</v>
      </c>
      <c r="C562">
        <f t="shared" si="154"/>
        <v>50</v>
      </c>
      <c r="E562" s="10"/>
    </row>
    <row r="563" spans="1:5" x14ac:dyDescent="0.25">
      <c r="A563" s="1">
        <v>42352</v>
      </c>
      <c r="B563">
        <v>-4</v>
      </c>
      <c r="C563">
        <f t="shared" si="154"/>
        <v>51</v>
      </c>
      <c r="D563">
        <f t="shared" ref="D563" si="167">C563</f>
        <v>51</v>
      </c>
      <c r="E563">
        <f t="shared" ref="E563" si="168">AVERAGE(B563:B569)</f>
        <v>-0.2857142857142857</v>
      </c>
    </row>
    <row r="564" spans="1:5" x14ac:dyDescent="0.25">
      <c r="A564" s="1">
        <v>42353</v>
      </c>
      <c r="B564">
        <v>-4</v>
      </c>
      <c r="C564">
        <f t="shared" si="154"/>
        <v>51</v>
      </c>
      <c r="E564" s="10"/>
    </row>
    <row r="565" spans="1:5" x14ac:dyDescent="0.25">
      <c r="A565" s="1">
        <v>42354</v>
      </c>
      <c r="B565">
        <v>-1</v>
      </c>
      <c r="C565">
        <f t="shared" si="154"/>
        <v>51</v>
      </c>
      <c r="E565" s="11"/>
    </row>
    <row r="566" spans="1:5" x14ac:dyDescent="0.25">
      <c r="A566" s="1">
        <v>42355</v>
      </c>
      <c r="B566">
        <v>-1</v>
      </c>
      <c r="C566">
        <f t="shared" si="154"/>
        <v>51</v>
      </c>
      <c r="E566" s="11"/>
    </row>
    <row r="567" spans="1:5" x14ac:dyDescent="0.25">
      <c r="A567" s="1">
        <v>42356</v>
      </c>
      <c r="B567">
        <v>3</v>
      </c>
      <c r="C567">
        <f t="shared" si="154"/>
        <v>51</v>
      </c>
      <c r="E567" s="10"/>
    </row>
    <row r="568" spans="1:5" x14ac:dyDescent="0.25">
      <c r="A568" s="1">
        <v>42357</v>
      </c>
      <c r="B568">
        <v>1</v>
      </c>
      <c r="C568">
        <f t="shared" si="154"/>
        <v>51</v>
      </c>
      <c r="E568" s="10"/>
    </row>
    <row r="569" spans="1:5" x14ac:dyDescent="0.25">
      <c r="A569" s="1">
        <v>42358</v>
      </c>
      <c r="B569">
        <v>4</v>
      </c>
      <c r="C569">
        <f t="shared" si="154"/>
        <v>51</v>
      </c>
      <c r="E569" s="10"/>
    </row>
    <row r="570" spans="1:5" x14ac:dyDescent="0.25">
      <c r="A570" s="1">
        <v>42359</v>
      </c>
      <c r="B570">
        <v>6</v>
      </c>
      <c r="C570">
        <f t="shared" si="154"/>
        <v>52</v>
      </c>
      <c r="D570">
        <f t="shared" ref="D570" si="169">C570</f>
        <v>52</v>
      </c>
      <c r="E570">
        <f t="shared" ref="E570" si="170">AVERAGE(B570:B576)</f>
        <v>1</v>
      </c>
    </row>
    <row r="571" spans="1:5" x14ac:dyDescent="0.25">
      <c r="A571" s="1">
        <v>42360</v>
      </c>
      <c r="B571">
        <v>2</v>
      </c>
      <c r="C571">
        <f t="shared" si="154"/>
        <v>52</v>
      </c>
      <c r="E571" s="10"/>
    </row>
    <row r="572" spans="1:5" x14ac:dyDescent="0.25">
      <c r="A572" s="1">
        <v>42361</v>
      </c>
      <c r="B572">
        <v>2</v>
      </c>
      <c r="C572">
        <f t="shared" si="154"/>
        <v>52</v>
      </c>
      <c r="E572" s="11"/>
    </row>
    <row r="573" spans="1:5" x14ac:dyDescent="0.25">
      <c r="A573" s="1">
        <v>42362</v>
      </c>
      <c r="B573">
        <v>2</v>
      </c>
      <c r="C573">
        <f t="shared" si="154"/>
        <v>52</v>
      </c>
      <c r="E573" s="11"/>
    </row>
    <row r="574" spans="1:5" x14ac:dyDescent="0.25">
      <c r="A574" s="1">
        <v>42363</v>
      </c>
      <c r="B574">
        <v>4</v>
      </c>
      <c r="C574">
        <f t="shared" si="154"/>
        <v>52</v>
      </c>
      <c r="E574" s="10"/>
    </row>
    <row r="575" spans="1:5" x14ac:dyDescent="0.25">
      <c r="A575" s="1">
        <v>42364</v>
      </c>
      <c r="B575">
        <v>-2</v>
      </c>
      <c r="C575">
        <f t="shared" si="154"/>
        <v>52</v>
      </c>
      <c r="E575" s="10"/>
    </row>
    <row r="576" spans="1:5" x14ac:dyDescent="0.25">
      <c r="A576" s="1">
        <v>42365</v>
      </c>
      <c r="B576">
        <v>-7</v>
      </c>
      <c r="C576">
        <f t="shared" si="154"/>
        <v>52</v>
      </c>
      <c r="E576" s="10"/>
    </row>
    <row r="577" spans="1:5" x14ac:dyDescent="0.25">
      <c r="A577" s="1">
        <v>42366</v>
      </c>
      <c r="B577">
        <v>-8</v>
      </c>
      <c r="C577">
        <f t="shared" si="154"/>
        <v>53</v>
      </c>
      <c r="D577">
        <f t="shared" ref="D577" si="171">C577</f>
        <v>53</v>
      </c>
      <c r="E577">
        <f t="shared" ref="E577" si="172">AVERAGE(B577:B583)</f>
        <v>-8</v>
      </c>
    </row>
    <row r="578" spans="1:5" x14ac:dyDescent="0.25">
      <c r="A578" s="1">
        <v>42367</v>
      </c>
      <c r="B578">
        <v>-8</v>
      </c>
      <c r="C578">
        <f t="shared" si="154"/>
        <v>53</v>
      </c>
      <c r="E578" s="10"/>
    </row>
    <row r="579" spans="1:5" x14ac:dyDescent="0.25">
      <c r="A579" s="1">
        <v>42368</v>
      </c>
      <c r="B579">
        <v>-4</v>
      </c>
      <c r="C579">
        <f t="shared" ref="C579:C611" si="173">WEEKNUM(A579,21)</f>
        <v>53</v>
      </c>
      <c r="E579" s="11"/>
    </row>
    <row r="580" spans="1:5" x14ac:dyDescent="0.25">
      <c r="A580" s="1">
        <v>42369</v>
      </c>
      <c r="B580">
        <v>-3</v>
      </c>
      <c r="C580">
        <f t="shared" si="173"/>
        <v>53</v>
      </c>
      <c r="E580" s="11"/>
    </row>
    <row r="581" spans="1:5" x14ac:dyDescent="0.25">
      <c r="A581" s="1">
        <v>42370</v>
      </c>
      <c r="B581">
        <v>-8</v>
      </c>
      <c r="C581">
        <f t="shared" si="173"/>
        <v>53</v>
      </c>
      <c r="E581" s="10"/>
    </row>
    <row r="582" spans="1:5" x14ac:dyDescent="0.25">
      <c r="A582" s="1">
        <v>42371</v>
      </c>
      <c r="B582">
        <v>-13</v>
      </c>
      <c r="C582">
        <f t="shared" si="173"/>
        <v>53</v>
      </c>
      <c r="E582" s="10"/>
    </row>
    <row r="583" spans="1:5" x14ac:dyDescent="0.25">
      <c r="A583" s="1">
        <v>42372</v>
      </c>
      <c r="B583">
        <v>-12</v>
      </c>
      <c r="C583">
        <f t="shared" si="173"/>
        <v>53</v>
      </c>
      <c r="E583" s="10"/>
    </row>
    <row r="584" spans="1:5" x14ac:dyDescent="0.25">
      <c r="A584" s="1">
        <v>42373</v>
      </c>
      <c r="B584">
        <v>-14</v>
      </c>
      <c r="C584">
        <f t="shared" si="173"/>
        <v>1</v>
      </c>
      <c r="D584">
        <f t="shared" ref="D584" si="174">C584</f>
        <v>1</v>
      </c>
      <c r="E584">
        <f t="shared" ref="E584" si="175">AVERAGE(B584:B590)</f>
        <v>-20.285714285714285</v>
      </c>
    </row>
    <row r="585" spans="1:5" x14ac:dyDescent="0.25">
      <c r="A585" s="1">
        <v>42374</v>
      </c>
      <c r="B585">
        <v>-19</v>
      </c>
      <c r="C585">
        <f t="shared" si="173"/>
        <v>1</v>
      </c>
      <c r="E585" s="10"/>
    </row>
    <row r="586" spans="1:5" x14ac:dyDescent="0.25">
      <c r="A586" s="1">
        <v>42375</v>
      </c>
      <c r="B586">
        <v>-24</v>
      </c>
      <c r="C586">
        <f t="shared" si="173"/>
        <v>1</v>
      </c>
      <c r="E586" s="11"/>
    </row>
    <row r="587" spans="1:5" x14ac:dyDescent="0.25">
      <c r="A587" s="1">
        <v>42376</v>
      </c>
      <c r="B587">
        <v>-26</v>
      </c>
      <c r="C587">
        <f t="shared" si="173"/>
        <v>1</v>
      </c>
      <c r="E587" s="11"/>
    </row>
    <row r="588" spans="1:5" x14ac:dyDescent="0.25">
      <c r="A588" s="1">
        <v>42377</v>
      </c>
      <c r="B588">
        <v>-21</v>
      </c>
      <c r="C588">
        <f t="shared" si="173"/>
        <v>1</v>
      </c>
      <c r="E588" s="10"/>
    </row>
    <row r="589" spans="1:5" x14ac:dyDescent="0.25">
      <c r="A589" s="1">
        <v>42378</v>
      </c>
      <c r="B589">
        <v>-19</v>
      </c>
      <c r="C589">
        <f t="shared" si="173"/>
        <v>1</v>
      </c>
      <c r="E589" s="10"/>
    </row>
    <row r="590" spans="1:5" x14ac:dyDescent="0.25">
      <c r="A590" s="1">
        <v>42379</v>
      </c>
      <c r="B590">
        <v>-19</v>
      </c>
      <c r="C590">
        <f t="shared" si="173"/>
        <v>1</v>
      </c>
      <c r="E590" s="10"/>
    </row>
    <row r="591" spans="1:5" x14ac:dyDescent="0.25">
      <c r="A591" s="1">
        <v>42380</v>
      </c>
      <c r="B591">
        <v>-12</v>
      </c>
      <c r="C591">
        <f t="shared" si="173"/>
        <v>2</v>
      </c>
      <c r="D591">
        <f t="shared" ref="D591" si="176">C591</f>
        <v>2</v>
      </c>
      <c r="E591">
        <f t="shared" ref="E591" si="177">AVERAGE(B591:B597)</f>
        <v>-13.428571428571429</v>
      </c>
    </row>
    <row r="592" spans="1:5" x14ac:dyDescent="0.25">
      <c r="A592" s="1">
        <v>42381</v>
      </c>
      <c r="B592">
        <v>-10</v>
      </c>
      <c r="C592">
        <f t="shared" si="173"/>
        <v>2</v>
      </c>
      <c r="E592" s="10"/>
    </row>
    <row r="593" spans="1:5" x14ac:dyDescent="0.25">
      <c r="A593" s="1">
        <v>42382</v>
      </c>
      <c r="B593">
        <v>-12</v>
      </c>
      <c r="C593">
        <f t="shared" si="173"/>
        <v>2</v>
      </c>
      <c r="E593" s="11"/>
    </row>
    <row r="594" spans="1:5" x14ac:dyDescent="0.25">
      <c r="A594" s="1">
        <v>42383</v>
      </c>
      <c r="B594">
        <v>-14</v>
      </c>
      <c r="C594">
        <f t="shared" si="173"/>
        <v>2</v>
      </c>
      <c r="E594" s="11"/>
    </row>
    <row r="595" spans="1:5" x14ac:dyDescent="0.25">
      <c r="A595" s="1">
        <v>42384</v>
      </c>
      <c r="B595">
        <v>-14</v>
      </c>
      <c r="C595">
        <f t="shared" si="173"/>
        <v>2</v>
      </c>
      <c r="E595" s="10"/>
    </row>
    <row r="596" spans="1:5" x14ac:dyDescent="0.25">
      <c r="A596" s="1">
        <v>42385</v>
      </c>
      <c r="B596">
        <v>-14</v>
      </c>
      <c r="C596">
        <f t="shared" si="173"/>
        <v>2</v>
      </c>
      <c r="E596" s="10"/>
    </row>
    <row r="597" spans="1:5" x14ac:dyDescent="0.25">
      <c r="A597" s="1">
        <v>42386</v>
      </c>
      <c r="B597">
        <v>-18</v>
      </c>
      <c r="C597">
        <f t="shared" si="173"/>
        <v>2</v>
      </c>
      <c r="E597" s="10"/>
    </row>
    <row r="598" spans="1:5" x14ac:dyDescent="0.25">
      <c r="A598" s="1">
        <v>42387</v>
      </c>
      <c r="B598">
        <v>-21</v>
      </c>
      <c r="C598">
        <f t="shared" si="173"/>
        <v>3</v>
      </c>
      <c r="D598">
        <f t="shared" ref="D598" si="178">C598</f>
        <v>3</v>
      </c>
      <c r="E598">
        <f t="shared" ref="E598" si="179">AVERAGE(B598:B604)</f>
        <v>-15.714285714285714</v>
      </c>
    </row>
    <row r="599" spans="1:5" x14ac:dyDescent="0.25">
      <c r="A599" s="1">
        <v>42388</v>
      </c>
      <c r="B599">
        <v>-18</v>
      </c>
      <c r="C599">
        <f t="shared" si="173"/>
        <v>3</v>
      </c>
      <c r="E599" s="10"/>
    </row>
    <row r="600" spans="1:5" x14ac:dyDescent="0.25">
      <c r="A600" s="1">
        <v>42389</v>
      </c>
      <c r="B600">
        <v>-20</v>
      </c>
      <c r="C600">
        <f t="shared" si="173"/>
        <v>3</v>
      </c>
      <c r="E600" s="11"/>
    </row>
    <row r="601" spans="1:5" x14ac:dyDescent="0.25">
      <c r="A601" s="1">
        <v>42390</v>
      </c>
      <c r="B601">
        <v>-22</v>
      </c>
      <c r="C601">
        <f t="shared" si="173"/>
        <v>3</v>
      </c>
      <c r="E601" s="11"/>
    </row>
    <row r="602" spans="1:5" x14ac:dyDescent="0.25">
      <c r="A602" s="1">
        <v>42391</v>
      </c>
      <c r="B602">
        <v>-18</v>
      </c>
      <c r="C602">
        <f t="shared" si="173"/>
        <v>3</v>
      </c>
      <c r="E602" s="10"/>
    </row>
    <row r="603" spans="1:5" x14ac:dyDescent="0.25">
      <c r="A603" s="1">
        <v>42392</v>
      </c>
      <c r="B603">
        <v>-7</v>
      </c>
      <c r="C603">
        <f t="shared" si="173"/>
        <v>3</v>
      </c>
      <c r="E603" s="10"/>
    </row>
    <row r="604" spans="1:5" x14ac:dyDescent="0.25">
      <c r="A604" s="1">
        <v>42393</v>
      </c>
      <c r="B604">
        <v>-4</v>
      </c>
      <c r="C604">
        <f t="shared" si="173"/>
        <v>3</v>
      </c>
      <c r="E604" s="10"/>
    </row>
    <row r="605" spans="1:5" x14ac:dyDescent="0.25">
      <c r="A605" s="1">
        <v>42394</v>
      </c>
      <c r="B605">
        <v>-3</v>
      </c>
      <c r="C605">
        <f t="shared" si="173"/>
        <v>4</v>
      </c>
      <c r="D605">
        <f t="shared" ref="D605" si="180">C605</f>
        <v>4</v>
      </c>
      <c r="E605" s="5">
        <f>AVERAGE(B605:B611)</f>
        <v>0</v>
      </c>
    </row>
    <row r="606" spans="1:5" x14ac:dyDescent="0.25">
      <c r="A606" s="1">
        <v>42395</v>
      </c>
      <c r="B606">
        <v>-1</v>
      </c>
      <c r="C606">
        <f t="shared" si="173"/>
        <v>4</v>
      </c>
      <c r="E606" s="10"/>
    </row>
    <row r="607" spans="1:5" x14ac:dyDescent="0.25">
      <c r="A607" s="1">
        <v>42396</v>
      </c>
      <c r="B607">
        <v>1</v>
      </c>
      <c r="C607">
        <f t="shared" si="173"/>
        <v>4</v>
      </c>
      <c r="E607" s="11"/>
    </row>
    <row r="608" spans="1:5" x14ac:dyDescent="0.25">
      <c r="A608" s="1">
        <v>42397</v>
      </c>
      <c r="B608">
        <v>1</v>
      </c>
      <c r="C608">
        <f t="shared" si="173"/>
        <v>4</v>
      </c>
      <c r="E608" s="11"/>
    </row>
    <row r="609" spans="1:5" x14ac:dyDescent="0.25">
      <c r="A609" s="1">
        <v>42398</v>
      </c>
      <c r="B609">
        <v>0</v>
      </c>
      <c r="C609">
        <f t="shared" si="173"/>
        <v>4</v>
      </c>
      <c r="E609" s="10"/>
    </row>
    <row r="610" spans="1:5" x14ac:dyDescent="0.25">
      <c r="A610" s="1">
        <v>42399</v>
      </c>
      <c r="B610">
        <v>2</v>
      </c>
      <c r="C610">
        <f t="shared" si="173"/>
        <v>4</v>
      </c>
      <c r="E610" s="10"/>
    </row>
    <row r="611" spans="1:5" x14ac:dyDescent="0.25">
      <c r="A611" s="1">
        <v>42400</v>
      </c>
      <c r="B611">
        <v>0</v>
      </c>
      <c r="C611">
        <f t="shared" si="173"/>
        <v>4</v>
      </c>
      <c r="E611" s="10"/>
    </row>
  </sheetData>
  <mergeCells count="3">
    <mergeCell ref="L1:N1"/>
    <mergeCell ref="O1:Q1"/>
    <mergeCell ref="R1:T1"/>
  </mergeCells>
  <pageMargins left="0.7" right="0.7" top="0.75" bottom="0.75" header="0.3" footer="0.3"/>
  <pageSetup paperSize="9" orientation="portrait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S95"/>
  <sheetViews>
    <sheetView topLeftCell="B1" workbookViewId="0">
      <selection activeCell="J91" sqref="J91"/>
    </sheetView>
  </sheetViews>
  <sheetFormatPr defaultRowHeight="15" x14ac:dyDescent="0.25"/>
  <cols>
    <col min="3" max="3" width="11.85546875" customWidth="1"/>
    <col min="13" max="13" width="14.42578125" customWidth="1"/>
    <col min="17" max="17" width="9.5703125" bestFit="1" customWidth="1"/>
  </cols>
  <sheetData>
    <row r="2" spans="2:17" x14ac:dyDescent="0.25">
      <c r="C2" s="19" t="s">
        <v>54</v>
      </c>
      <c r="D2" s="19"/>
      <c r="E2" s="19"/>
      <c r="F2" s="19"/>
      <c r="G2" s="19" t="s">
        <v>55</v>
      </c>
      <c r="H2" s="19"/>
      <c r="I2" s="19"/>
      <c r="J2" s="12"/>
      <c r="K2" s="19" t="s">
        <v>56</v>
      </c>
      <c r="L2" s="19"/>
      <c r="M2" s="19"/>
      <c r="N2" s="19" t="s">
        <v>58</v>
      </c>
      <c r="O2" s="19"/>
      <c r="P2" s="19"/>
    </row>
    <row r="3" spans="2:17" x14ac:dyDescent="0.25">
      <c r="B3" t="s">
        <v>51</v>
      </c>
      <c r="C3" t="s">
        <v>48</v>
      </c>
      <c r="D3" t="s">
        <v>49</v>
      </c>
      <c r="E3" t="s">
        <v>50</v>
      </c>
      <c r="F3" t="s">
        <v>52</v>
      </c>
      <c r="G3" t="s">
        <v>49</v>
      </c>
      <c r="H3" t="s">
        <v>50</v>
      </c>
      <c r="I3" t="s">
        <v>53</v>
      </c>
      <c r="J3" t="s">
        <v>59</v>
      </c>
      <c r="K3" t="s">
        <v>49</v>
      </c>
      <c r="L3" t="s">
        <v>50</v>
      </c>
      <c r="M3" t="s">
        <v>57</v>
      </c>
      <c r="N3" t="s">
        <v>49</v>
      </c>
      <c r="O3" t="s">
        <v>50</v>
      </c>
      <c r="P3" t="s">
        <v>53</v>
      </c>
      <c r="Q3" t="s">
        <v>59</v>
      </c>
    </row>
    <row r="4" spans="2:17" x14ac:dyDescent="0.25">
      <c r="B4">
        <v>23</v>
      </c>
      <c r="C4" s="6">
        <v>16</v>
      </c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</row>
    <row r="5" spans="2:17" x14ac:dyDescent="0.25">
      <c r="B5">
        <v>24</v>
      </c>
      <c r="C5" s="6">
        <v>12.714285714285714</v>
      </c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</row>
    <row r="6" spans="2:17" x14ac:dyDescent="0.25">
      <c r="B6">
        <v>25</v>
      </c>
      <c r="C6" s="6">
        <v>9</v>
      </c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</row>
    <row r="7" spans="2:17" x14ac:dyDescent="0.25">
      <c r="B7">
        <v>26</v>
      </c>
      <c r="C7" s="6">
        <v>10.857142857142858</v>
      </c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</row>
    <row r="8" spans="2:17" x14ac:dyDescent="0.25">
      <c r="B8">
        <v>27</v>
      </c>
      <c r="C8" s="6">
        <v>14</v>
      </c>
      <c r="D8" s="6">
        <v>181</v>
      </c>
      <c r="E8" s="6">
        <v>25.857142857142858</v>
      </c>
      <c r="F8" s="6">
        <v>1.0773809523809523</v>
      </c>
      <c r="G8" s="6">
        <v>40.4</v>
      </c>
      <c r="H8" s="6">
        <v>5.7714285714285714</v>
      </c>
      <c r="I8" s="6">
        <v>0.24047619047619048</v>
      </c>
      <c r="J8" s="6">
        <f>F8/I8</f>
        <v>4.4801980198019802</v>
      </c>
      <c r="K8" s="6">
        <v>39.299999999999997</v>
      </c>
      <c r="L8" s="6">
        <v>5.6142857142857139</v>
      </c>
      <c r="M8" s="6">
        <v>0.2339285714285714</v>
      </c>
      <c r="N8" s="6">
        <v>12.1</v>
      </c>
      <c r="O8" s="6">
        <v>1.7285714285714284</v>
      </c>
      <c r="P8" s="6">
        <v>7.2023809523809518E-2</v>
      </c>
      <c r="Q8" s="6">
        <f>M8/P8</f>
        <v>3.2479338842975207</v>
      </c>
    </row>
    <row r="9" spans="2:17" x14ac:dyDescent="0.25">
      <c r="B9">
        <v>28</v>
      </c>
      <c r="C9" s="6">
        <v>18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 t="e">
        <f t="shared" ref="J9:J72" si="0">F9/I9</f>
        <v>#DIV/0!</v>
      </c>
      <c r="K9" s="6">
        <v>65.099999999999994</v>
      </c>
      <c r="L9" s="6">
        <v>9.2999999999999989</v>
      </c>
      <c r="M9" s="6">
        <v>0.38749999999999996</v>
      </c>
      <c r="N9" s="6">
        <v>20.2</v>
      </c>
      <c r="O9" s="6">
        <v>2.8857142857142857</v>
      </c>
      <c r="P9" s="6">
        <v>0.12023809523809524</v>
      </c>
      <c r="Q9" s="6">
        <f t="shared" ref="Q9:Q72" si="1">M9/P9</f>
        <v>3.2227722772277225</v>
      </c>
    </row>
    <row r="10" spans="2:17" x14ac:dyDescent="0.25">
      <c r="B10">
        <v>29</v>
      </c>
      <c r="C10" s="6">
        <v>18.714285714285715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 t="e">
        <f t="shared" si="0"/>
        <v>#DIV/0!</v>
      </c>
      <c r="K10" s="6">
        <v>57.9</v>
      </c>
      <c r="L10" s="6">
        <v>8.2714285714285705</v>
      </c>
      <c r="M10" s="6">
        <v>0.34464285714285708</v>
      </c>
      <c r="N10" s="6">
        <v>18.2</v>
      </c>
      <c r="O10" s="6">
        <v>2.6</v>
      </c>
      <c r="P10" s="6">
        <v>0.10833333333333334</v>
      </c>
      <c r="Q10" s="6">
        <f t="shared" si="1"/>
        <v>3.1813186813186807</v>
      </c>
    </row>
    <row r="11" spans="2:17" x14ac:dyDescent="0.25">
      <c r="B11">
        <v>30</v>
      </c>
      <c r="C11" s="6">
        <v>21.142857142857142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 t="e">
        <f t="shared" si="0"/>
        <v>#DIV/0!</v>
      </c>
      <c r="K11" s="6">
        <v>45.2</v>
      </c>
      <c r="L11" s="6">
        <v>6.4571428571428573</v>
      </c>
      <c r="M11" s="6">
        <v>0.26904761904761904</v>
      </c>
      <c r="N11" s="6">
        <v>13.9</v>
      </c>
      <c r="O11" s="6">
        <v>1.9857142857142858</v>
      </c>
      <c r="P11" s="6">
        <v>8.2738095238095236E-2</v>
      </c>
      <c r="Q11" s="6">
        <f t="shared" si="1"/>
        <v>3.2517985611510789</v>
      </c>
    </row>
    <row r="12" spans="2:17" x14ac:dyDescent="0.25">
      <c r="B12">
        <v>31</v>
      </c>
      <c r="C12" s="6">
        <v>20.571428571428573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 t="e">
        <f t="shared" si="0"/>
        <v>#DIV/0!</v>
      </c>
      <c r="K12" s="6">
        <v>46</v>
      </c>
      <c r="L12" s="6">
        <v>6.5714285714285712</v>
      </c>
      <c r="M12" s="6">
        <v>0.27380952380952378</v>
      </c>
      <c r="N12" s="6">
        <v>14.2</v>
      </c>
      <c r="O12" s="6">
        <v>2.0285714285714285</v>
      </c>
      <c r="P12" s="6">
        <v>8.4523809523809515E-2</v>
      </c>
      <c r="Q12" s="6">
        <f t="shared" si="1"/>
        <v>3.23943661971831</v>
      </c>
    </row>
    <row r="13" spans="2:17" x14ac:dyDescent="0.25">
      <c r="B13">
        <v>32</v>
      </c>
      <c r="C13" s="6">
        <v>21.142857142857142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 t="e">
        <f t="shared" si="0"/>
        <v>#DIV/0!</v>
      </c>
      <c r="K13" s="6">
        <v>37.299999999999997</v>
      </c>
      <c r="L13" s="6">
        <v>5.3285714285714283</v>
      </c>
      <c r="M13" s="6">
        <v>0.22202380952380951</v>
      </c>
      <c r="N13" s="6">
        <v>11.5</v>
      </c>
      <c r="O13" s="6">
        <v>1.6428571428571428</v>
      </c>
      <c r="P13" s="6">
        <v>6.8452380952380945E-2</v>
      </c>
      <c r="Q13" s="6">
        <f t="shared" si="1"/>
        <v>3.2434782608695656</v>
      </c>
    </row>
    <row r="14" spans="2:17" x14ac:dyDescent="0.25">
      <c r="B14">
        <v>33</v>
      </c>
      <c r="C14" s="6">
        <v>15.285714285714286</v>
      </c>
      <c r="D14" s="6">
        <v>74.7</v>
      </c>
      <c r="E14" s="6">
        <v>10.671428571428573</v>
      </c>
      <c r="F14" s="6">
        <v>0.44464285714285717</v>
      </c>
      <c r="G14" s="6">
        <v>16.2</v>
      </c>
      <c r="H14" s="6">
        <v>2.3142857142857141</v>
      </c>
      <c r="I14" s="6">
        <v>9.6428571428571419E-2</v>
      </c>
      <c r="J14" s="6">
        <f t="shared" si="0"/>
        <v>4.6111111111111116</v>
      </c>
      <c r="K14" s="6">
        <v>39</v>
      </c>
      <c r="L14" s="6">
        <v>5.5714285714285712</v>
      </c>
      <c r="M14" s="6">
        <v>0.23214285714285712</v>
      </c>
      <c r="N14" s="6">
        <v>12.3</v>
      </c>
      <c r="O14" s="6">
        <v>1.7571428571428573</v>
      </c>
      <c r="P14" s="6">
        <v>7.3214285714285718E-2</v>
      </c>
      <c r="Q14" s="6">
        <f t="shared" si="1"/>
        <v>3.1707317073170729</v>
      </c>
    </row>
    <row r="15" spans="2:17" x14ac:dyDescent="0.25">
      <c r="B15">
        <v>34</v>
      </c>
      <c r="C15" s="6">
        <v>13.142857142857142</v>
      </c>
      <c r="D15" s="6">
        <v>151.19999999999999</v>
      </c>
      <c r="E15" s="6">
        <v>21.599999999999998</v>
      </c>
      <c r="F15" s="6">
        <v>0.89999999999999991</v>
      </c>
      <c r="G15" s="6">
        <v>33.200000000000003</v>
      </c>
      <c r="H15" s="6">
        <v>4.7428571428571429</v>
      </c>
      <c r="I15" s="6">
        <v>0.19761904761904761</v>
      </c>
      <c r="J15" s="6">
        <f t="shared" si="0"/>
        <v>4.5542168674698793</v>
      </c>
      <c r="K15" s="6">
        <v>37.700000000000003</v>
      </c>
      <c r="L15" s="6">
        <v>5.3857142857142861</v>
      </c>
      <c r="M15" s="6">
        <v>0.22440476190476191</v>
      </c>
      <c r="N15" s="6">
        <v>12.1</v>
      </c>
      <c r="O15" s="6">
        <v>1.7285714285714284</v>
      </c>
      <c r="P15" s="6">
        <v>7.2023809523809518E-2</v>
      </c>
      <c r="Q15" s="6">
        <f t="shared" si="1"/>
        <v>3.1157024793388435</v>
      </c>
    </row>
    <row r="16" spans="2:17" x14ac:dyDescent="0.25">
      <c r="B16">
        <v>35</v>
      </c>
      <c r="C16" s="6">
        <v>11.714285714285714</v>
      </c>
      <c r="D16" s="6">
        <v>197</v>
      </c>
      <c r="E16" s="6">
        <v>28.142857142857142</v>
      </c>
      <c r="F16" s="6">
        <v>1.1726190476190477</v>
      </c>
      <c r="G16" s="6">
        <v>44</v>
      </c>
      <c r="H16" s="6">
        <v>6.2857142857142856</v>
      </c>
      <c r="I16" s="6">
        <v>0.26190476190476192</v>
      </c>
      <c r="J16" s="6">
        <f t="shared" si="0"/>
        <v>4.4772727272727275</v>
      </c>
      <c r="K16" s="6">
        <v>50.1</v>
      </c>
      <c r="L16" s="6">
        <v>7.1571428571428575</v>
      </c>
      <c r="M16" s="6">
        <v>0.29821428571428571</v>
      </c>
      <c r="N16" s="6">
        <v>15.9</v>
      </c>
      <c r="O16" s="6">
        <v>2.2714285714285714</v>
      </c>
      <c r="P16" s="6">
        <v>9.464285714285714E-2</v>
      </c>
      <c r="Q16" s="6">
        <f t="shared" si="1"/>
        <v>3.1509433962264151</v>
      </c>
    </row>
    <row r="17" spans="2:17" x14ac:dyDescent="0.25">
      <c r="B17">
        <v>36</v>
      </c>
      <c r="C17" s="6">
        <v>13.285714285714286</v>
      </c>
      <c r="D17" s="6">
        <v>157.9</v>
      </c>
      <c r="E17" s="6">
        <v>22.557142857142857</v>
      </c>
      <c r="F17" s="6">
        <v>0.93988095238095237</v>
      </c>
      <c r="G17" s="6">
        <v>35.200000000000003</v>
      </c>
      <c r="H17" s="6">
        <v>5.0285714285714294</v>
      </c>
      <c r="I17" s="6">
        <v>0.20952380952380956</v>
      </c>
      <c r="J17" s="6">
        <f t="shared" si="0"/>
        <v>4.4857954545454541</v>
      </c>
      <c r="K17" s="6">
        <v>47.2</v>
      </c>
      <c r="L17" s="6">
        <v>6.7428571428571429</v>
      </c>
      <c r="M17" s="6">
        <v>0.28095238095238095</v>
      </c>
      <c r="N17" s="6">
        <v>15.3</v>
      </c>
      <c r="O17" s="6">
        <v>2.1857142857142859</v>
      </c>
      <c r="P17" s="6">
        <v>9.1071428571428581E-2</v>
      </c>
      <c r="Q17" s="6">
        <f t="shared" si="1"/>
        <v>3.0849673202614376</v>
      </c>
    </row>
    <row r="18" spans="2:17" x14ac:dyDescent="0.25">
      <c r="B18">
        <v>37</v>
      </c>
      <c r="C18" s="6">
        <v>12.142857142857142</v>
      </c>
      <c r="D18" s="6">
        <v>166.9</v>
      </c>
      <c r="E18" s="6">
        <v>23.842857142857145</v>
      </c>
      <c r="F18" s="6">
        <v>0.99345238095238109</v>
      </c>
      <c r="G18" s="6">
        <v>35.700000000000003</v>
      </c>
      <c r="H18" s="6">
        <v>5.1000000000000005</v>
      </c>
      <c r="I18" s="6">
        <v>0.21250000000000002</v>
      </c>
      <c r="J18" s="6">
        <f t="shared" si="0"/>
        <v>4.6750700280112047</v>
      </c>
      <c r="K18" s="6">
        <v>50.5</v>
      </c>
      <c r="L18" s="6">
        <v>7.2142857142857144</v>
      </c>
      <c r="M18" s="6">
        <v>0.30059523809523808</v>
      </c>
      <c r="N18" s="6">
        <v>16.5</v>
      </c>
      <c r="O18" s="6">
        <v>2.3571428571428572</v>
      </c>
      <c r="P18" s="6">
        <v>9.8214285714285712E-2</v>
      </c>
      <c r="Q18" s="6">
        <f t="shared" si="1"/>
        <v>3.0606060606060606</v>
      </c>
    </row>
    <row r="19" spans="2:17" x14ac:dyDescent="0.25">
      <c r="B19">
        <v>38</v>
      </c>
      <c r="C19" s="6">
        <v>10.857142857142858</v>
      </c>
      <c r="D19" s="6">
        <v>221.8</v>
      </c>
      <c r="E19" s="6">
        <v>31.685714285714287</v>
      </c>
      <c r="F19" s="6">
        <v>1.3202380952380952</v>
      </c>
      <c r="G19" s="6">
        <v>50</v>
      </c>
      <c r="H19" s="6">
        <v>7.1428571428571432</v>
      </c>
      <c r="I19" s="6">
        <v>0.29761904761904762</v>
      </c>
      <c r="J19" s="6">
        <f t="shared" si="0"/>
        <v>4.4359999999999999</v>
      </c>
      <c r="K19" s="6">
        <v>41.5</v>
      </c>
      <c r="L19" s="6">
        <v>5.9285714285714288</v>
      </c>
      <c r="M19" s="6">
        <v>0.24702380952380953</v>
      </c>
      <c r="N19" s="6">
        <v>13.4</v>
      </c>
      <c r="O19" s="6">
        <v>1.9142857142857144</v>
      </c>
      <c r="P19" s="6">
        <v>7.976190476190477E-2</v>
      </c>
      <c r="Q19" s="6">
        <f t="shared" si="1"/>
        <v>3.0970149253731343</v>
      </c>
    </row>
    <row r="20" spans="2:17" x14ac:dyDescent="0.25">
      <c r="B20">
        <v>39</v>
      </c>
      <c r="C20" s="6">
        <v>7.5714285714285712</v>
      </c>
      <c r="D20" s="6">
        <v>354.1</v>
      </c>
      <c r="E20" s="6">
        <v>50.585714285714289</v>
      </c>
      <c r="F20" s="6">
        <v>2.1077380952380955</v>
      </c>
      <c r="G20" s="6">
        <v>79.7</v>
      </c>
      <c r="H20" s="6">
        <v>11.385714285714286</v>
      </c>
      <c r="I20" s="6">
        <v>0.47440476190476194</v>
      </c>
      <c r="J20" s="6">
        <f t="shared" si="0"/>
        <v>4.442910915934756</v>
      </c>
      <c r="K20" s="6">
        <v>45.5</v>
      </c>
      <c r="L20" s="6">
        <v>6.5</v>
      </c>
      <c r="M20" s="6">
        <v>0.27083333333333331</v>
      </c>
      <c r="N20" s="6">
        <v>14.9</v>
      </c>
      <c r="O20" s="6">
        <v>2.1285714285714286</v>
      </c>
      <c r="P20" s="6">
        <v>8.8690476190476195E-2</v>
      </c>
      <c r="Q20" s="6">
        <f t="shared" si="1"/>
        <v>3.0536912751677847</v>
      </c>
    </row>
    <row r="21" spans="2:17" x14ac:dyDescent="0.25">
      <c r="B21">
        <v>40</v>
      </c>
      <c r="C21" s="6">
        <v>7.4285714285714288</v>
      </c>
      <c r="D21" s="6">
        <v>311.7</v>
      </c>
      <c r="E21" s="6">
        <v>44.528571428571425</v>
      </c>
      <c r="F21" s="6">
        <v>1.8553571428571427</v>
      </c>
      <c r="G21" s="6">
        <v>70.900000000000006</v>
      </c>
      <c r="H21" s="6">
        <v>10.12857142857143</v>
      </c>
      <c r="I21" s="6">
        <v>0.42202380952380958</v>
      </c>
      <c r="J21" s="6">
        <f t="shared" si="0"/>
        <v>4.3963328631875873</v>
      </c>
      <c r="K21" s="6">
        <v>57</v>
      </c>
      <c r="L21" s="6">
        <v>8.1428571428571423</v>
      </c>
      <c r="M21" s="6">
        <v>0.33928571428571425</v>
      </c>
      <c r="N21" s="6">
        <v>18.3</v>
      </c>
      <c r="O21" s="6">
        <v>2.6142857142857143</v>
      </c>
      <c r="P21" s="6">
        <v>0.10892857142857143</v>
      </c>
      <c r="Q21" s="6">
        <f t="shared" si="1"/>
        <v>3.1147540983606552</v>
      </c>
    </row>
    <row r="22" spans="2:17" x14ac:dyDescent="0.25">
      <c r="B22">
        <v>41</v>
      </c>
      <c r="C22" s="6">
        <v>8</v>
      </c>
      <c r="D22" s="6">
        <v>345.2</v>
      </c>
      <c r="E22" s="6">
        <v>49.31428571428571</v>
      </c>
      <c r="F22" s="6">
        <v>2.0547619047619046</v>
      </c>
      <c r="G22" s="6">
        <v>78.2</v>
      </c>
      <c r="H22" s="6">
        <v>11.171428571428573</v>
      </c>
      <c r="I22" s="6">
        <v>0.46547619047619054</v>
      </c>
      <c r="J22" s="6">
        <f t="shared" si="0"/>
        <v>4.4143222506393851</v>
      </c>
      <c r="K22" s="6">
        <v>40.799999999999997</v>
      </c>
      <c r="L22" s="6">
        <v>5.8285714285714283</v>
      </c>
      <c r="M22" s="6">
        <v>0.24285714285714285</v>
      </c>
      <c r="N22" s="6">
        <v>13.3</v>
      </c>
      <c r="O22" s="6">
        <v>1.9000000000000001</v>
      </c>
      <c r="P22" s="6">
        <v>7.9166666666666677E-2</v>
      </c>
      <c r="Q22" s="6">
        <f t="shared" si="1"/>
        <v>3.0676691729323302</v>
      </c>
    </row>
    <row r="23" spans="2:17" x14ac:dyDescent="0.25">
      <c r="B23">
        <v>42</v>
      </c>
      <c r="C23" s="6">
        <v>2</v>
      </c>
      <c r="D23" s="6">
        <v>501.2</v>
      </c>
      <c r="E23" s="6">
        <v>71.599999999999994</v>
      </c>
      <c r="F23" s="6">
        <v>2.9833333333333329</v>
      </c>
      <c r="G23" s="6">
        <v>115.6</v>
      </c>
      <c r="H23" s="6">
        <v>16.514285714285712</v>
      </c>
      <c r="I23" s="6">
        <v>0.68809523809523798</v>
      </c>
      <c r="J23" s="6">
        <f t="shared" si="0"/>
        <v>4.335640138408305</v>
      </c>
      <c r="K23" s="6">
        <v>49.3</v>
      </c>
      <c r="L23" s="6">
        <v>7.0428571428571427</v>
      </c>
      <c r="M23" s="6">
        <v>0.29345238095238096</v>
      </c>
      <c r="N23" s="6">
        <v>16.2</v>
      </c>
      <c r="O23" s="6">
        <v>2.3142857142857141</v>
      </c>
      <c r="P23" s="6">
        <v>9.6428571428571419E-2</v>
      </c>
      <c r="Q23" s="6">
        <f t="shared" si="1"/>
        <v>3.0432098765432105</v>
      </c>
    </row>
    <row r="24" spans="2:17" x14ac:dyDescent="0.25">
      <c r="B24">
        <v>43</v>
      </c>
      <c r="C24" s="6">
        <v>0.42857142857142855</v>
      </c>
      <c r="D24" s="6">
        <v>556.1</v>
      </c>
      <c r="E24" s="6">
        <v>79.44285714285715</v>
      </c>
      <c r="F24" s="6">
        <v>3.3101190476190481</v>
      </c>
      <c r="G24" s="6">
        <v>129.19999999999999</v>
      </c>
      <c r="H24" s="6">
        <v>18.457142857142856</v>
      </c>
      <c r="I24" s="6">
        <v>0.76904761904761898</v>
      </c>
      <c r="J24" s="6">
        <f t="shared" si="0"/>
        <v>4.3041795665634686</v>
      </c>
      <c r="K24" s="6">
        <v>57.1</v>
      </c>
      <c r="L24" s="6">
        <v>8.1571428571428566</v>
      </c>
      <c r="M24" s="6">
        <v>0.33988095238095234</v>
      </c>
      <c r="N24" s="6">
        <v>19.100000000000001</v>
      </c>
      <c r="O24" s="6">
        <v>2.7285714285714286</v>
      </c>
      <c r="P24" s="6">
        <v>0.11369047619047619</v>
      </c>
      <c r="Q24" s="6">
        <f t="shared" si="1"/>
        <v>2.989528795811518</v>
      </c>
    </row>
    <row r="25" spans="2:17" x14ac:dyDescent="0.25">
      <c r="B25">
        <v>44</v>
      </c>
      <c r="C25" s="6">
        <v>4.7142857142857144</v>
      </c>
      <c r="D25" s="6">
        <v>428.2</v>
      </c>
      <c r="E25" s="6">
        <v>61.171428571428571</v>
      </c>
      <c r="F25" s="6">
        <v>2.5488095238095236</v>
      </c>
      <c r="G25" s="6">
        <v>98.5</v>
      </c>
      <c r="H25" s="6">
        <v>14.071428571428571</v>
      </c>
      <c r="I25" s="6">
        <v>0.58630952380952384</v>
      </c>
      <c r="J25" s="6">
        <f t="shared" si="0"/>
        <v>4.3472081218274106</v>
      </c>
      <c r="K25" s="6">
        <v>50.3</v>
      </c>
      <c r="L25" s="6">
        <v>7.1857142857142851</v>
      </c>
      <c r="M25" s="6">
        <v>0.2994047619047619</v>
      </c>
      <c r="N25" s="6">
        <v>16.3</v>
      </c>
      <c r="O25" s="6">
        <v>2.3285714285714287</v>
      </c>
      <c r="P25" s="6">
        <v>9.7023809523809526E-2</v>
      </c>
      <c r="Q25" s="6">
        <f t="shared" si="1"/>
        <v>3.0858895705521472</v>
      </c>
    </row>
    <row r="26" spans="2:17" x14ac:dyDescent="0.25">
      <c r="B26">
        <v>45</v>
      </c>
      <c r="C26" s="6">
        <v>2.1428571428571428</v>
      </c>
      <c r="D26" s="6">
        <v>549.70000000000005</v>
      </c>
      <c r="E26" s="6">
        <v>78.528571428571439</v>
      </c>
      <c r="F26" s="6">
        <v>3.2720238095238101</v>
      </c>
      <c r="G26" s="6">
        <v>127.8</v>
      </c>
      <c r="H26" s="6">
        <v>18.257142857142856</v>
      </c>
      <c r="I26" s="6">
        <v>0.76071428571428568</v>
      </c>
      <c r="J26" s="6">
        <f t="shared" si="0"/>
        <v>4.3012519561815346</v>
      </c>
      <c r="K26" s="6">
        <v>67.2</v>
      </c>
      <c r="L26" s="6">
        <v>9.6</v>
      </c>
      <c r="M26" s="6">
        <v>0.39999999999999997</v>
      </c>
      <c r="N26" s="6">
        <v>22</v>
      </c>
      <c r="O26" s="6">
        <v>3.1428571428571428</v>
      </c>
      <c r="P26" s="6">
        <v>0.13095238095238096</v>
      </c>
      <c r="Q26" s="6">
        <f t="shared" si="1"/>
        <v>3.0545454545454542</v>
      </c>
    </row>
    <row r="27" spans="2:17" x14ac:dyDescent="0.25">
      <c r="B27">
        <v>46</v>
      </c>
      <c r="C27" s="6">
        <v>1.5714285714285714</v>
      </c>
      <c r="D27" s="6">
        <v>530.6</v>
      </c>
      <c r="E27" s="6">
        <v>75.8</v>
      </c>
      <c r="F27" s="6">
        <v>3.1583333333333332</v>
      </c>
      <c r="G27" s="6">
        <v>123.4</v>
      </c>
      <c r="H27" s="6">
        <v>17.62857142857143</v>
      </c>
      <c r="I27" s="6">
        <v>0.73452380952380958</v>
      </c>
      <c r="J27" s="6">
        <f t="shared" si="0"/>
        <v>4.2998379254457042</v>
      </c>
      <c r="K27" s="6">
        <v>52.1</v>
      </c>
      <c r="L27" s="6">
        <v>7.4428571428571431</v>
      </c>
      <c r="M27" s="6">
        <v>0.31011904761904763</v>
      </c>
      <c r="N27" s="6">
        <v>17</v>
      </c>
      <c r="O27" s="6">
        <v>2.4285714285714284</v>
      </c>
      <c r="P27" s="6">
        <v>0.10119047619047618</v>
      </c>
      <c r="Q27" s="6">
        <f t="shared" si="1"/>
        <v>3.0647058823529418</v>
      </c>
    </row>
    <row r="28" spans="2:17" x14ac:dyDescent="0.25">
      <c r="B28">
        <v>47</v>
      </c>
      <c r="C28" s="6">
        <v>-1.2857142857142858</v>
      </c>
      <c r="D28" s="6">
        <v>650.9</v>
      </c>
      <c r="E28" s="6">
        <v>92.98571428571428</v>
      </c>
      <c r="F28" s="6">
        <v>3.8744047619047617</v>
      </c>
      <c r="G28" s="6">
        <v>153</v>
      </c>
      <c r="H28" s="6">
        <v>21.857142857142858</v>
      </c>
      <c r="I28" s="6">
        <v>0.9107142857142857</v>
      </c>
      <c r="J28" s="6">
        <f t="shared" si="0"/>
        <v>4.2542483660130719</v>
      </c>
      <c r="K28" s="6">
        <v>50.4</v>
      </c>
      <c r="L28" s="6">
        <v>7.2</v>
      </c>
      <c r="M28" s="6">
        <v>0.3</v>
      </c>
      <c r="N28" s="6">
        <v>16.899999999999999</v>
      </c>
      <c r="O28" s="6">
        <v>2.4142857142857141</v>
      </c>
      <c r="P28" s="6">
        <v>0.10059523809523808</v>
      </c>
      <c r="Q28" s="6">
        <f t="shared" si="1"/>
        <v>2.9822485207100593</v>
      </c>
    </row>
    <row r="29" spans="2:17" x14ac:dyDescent="0.25">
      <c r="B29">
        <v>48</v>
      </c>
      <c r="C29" s="6">
        <v>1.1428571428571428</v>
      </c>
      <c r="D29" s="6">
        <v>561.1</v>
      </c>
      <c r="E29" s="6">
        <v>80.157142857142858</v>
      </c>
      <c r="F29" s="6">
        <v>3.3398809523809523</v>
      </c>
      <c r="G29" s="6">
        <v>131.5</v>
      </c>
      <c r="H29" s="6">
        <v>18.785714285714285</v>
      </c>
      <c r="I29" s="6">
        <v>0.78273809523809523</v>
      </c>
      <c r="J29" s="6">
        <f t="shared" si="0"/>
        <v>4.266920152091255</v>
      </c>
      <c r="K29" s="6">
        <v>47</v>
      </c>
      <c r="L29" s="6">
        <v>6.7142857142857144</v>
      </c>
      <c r="M29" s="6">
        <v>0.27976190476190477</v>
      </c>
      <c r="N29" s="6">
        <v>14.7</v>
      </c>
      <c r="O29" s="6">
        <v>2.1</v>
      </c>
      <c r="P29" s="6">
        <v>8.7500000000000008E-2</v>
      </c>
      <c r="Q29" s="6">
        <f t="shared" si="1"/>
        <v>3.1972789115646254</v>
      </c>
    </row>
    <row r="30" spans="2:17" x14ac:dyDescent="0.25">
      <c r="B30">
        <v>49</v>
      </c>
      <c r="C30" s="6">
        <v>-0.5714285714285714</v>
      </c>
      <c r="D30" s="6">
        <v>618.79999999999995</v>
      </c>
      <c r="E30" s="6">
        <v>88.399999999999991</v>
      </c>
      <c r="F30" s="6">
        <v>3.6833333333333331</v>
      </c>
      <c r="G30" s="6">
        <v>144.80000000000001</v>
      </c>
      <c r="H30" s="6">
        <v>20.685714285714287</v>
      </c>
      <c r="I30" s="6">
        <v>0.86190476190476195</v>
      </c>
      <c r="J30" s="6">
        <f t="shared" si="0"/>
        <v>4.2734806629834248</v>
      </c>
      <c r="K30" s="6">
        <v>45</v>
      </c>
      <c r="L30" s="6">
        <v>6.4285714285714288</v>
      </c>
      <c r="M30" s="6">
        <v>0.26785714285714285</v>
      </c>
      <c r="N30" s="6">
        <v>14.9</v>
      </c>
      <c r="O30" s="6">
        <v>2.1285714285714286</v>
      </c>
      <c r="P30" s="6">
        <v>8.8690476190476195E-2</v>
      </c>
      <c r="Q30" s="6">
        <f t="shared" si="1"/>
        <v>3.0201342281879193</v>
      </c>
    </row>
    <row r="31" spans="2:17" x14ac:dyDescent="0.25">
      <c r="B31">
        <v>50</v>
      </c>
      <c r="C31" s="6">
        <v>1</v>
      </c>
      <c r="D31" s="6">
        <v>576.4</v>
      </c>
      <c r="E31" s="6">
        <v>82.342857142857142</v>
      </c>
      <c r="F31" s="6">
        <v>3.4309523809523808</v>
      </c>
      <c r="G31" s="6">
        <v>134.6</v>
      </c>
      <c r="H31" s="6">
        <v>19.228571428571428</v>
      </c>
      <c r="I31" s="6">
        <v>0.80119047619047612</v>
      </c>
      <c r="J31" s="6">
        <f t="shared" si="0"/>
        <v>4.2823179791976225</v>
      </c>
      <c r="K31" s="6">
        <v>48.9</v>
      </c>
      <c r="L31" s="6">
        <v>6.9857142857142858</v>
      </c>
      <c r="M31" s="6">
        <v>0.29107142857142859</v>
      </c>
      <c r="N31" s="6">
        <v>15.8</v>
      </c>
      <c r="O31" s="6">
        <v>2.2571428571428571</v>
      </c>
      <c r="P31" s="6">
        <v>9.4047619047619047E-2</v>
      </c>
      <c r="Q31" s="6">
        <f t="shared" si="1"/>
        <v>3.0949367088607596</v>
      </c>
    </row>
    <row r="32" spans="2:17" x14ac:dyDescent="0.25">
      <c r="B32">
        <v>51</v>
      </c>
      <c r="C32" s="6">
        <v>-0.42857142857142855</v>
      </c>
      <c r="D32" s="6">
        <v>590.9</v>
      </c>
      <c r="E32" s="6">
        <v>84.414285714285711</v>
      </c>
      <c r="F32" s="6">
        <v>3.5172619047619045</v>
      </c>
      <c r="G32" s="6">
        <v>138.4</v>
      </c>
      <c r="H32" s="6">
        <v>19.771428571428572</v>
      </c>
      <c r="I32" s="6">
        <v>0.82380952380952388</v>
      </c>
      <c r="J32" s="6">
        <f t="shared" si="0"/>
        <v>4.2695086705202305</v>
      </c>
      <c r="K32" s="6">
        <v>70.5</v>
      </c>
      <c r="L32" s="6">
        <v>10.071428571428571</v>
      </c>
      <c r="M32" s="6">
        <v>0.41964285714285715</v>
      </c>
      <c r="N32" s="6">
        <v>23.1</v>
      </c>
      <c r="O32" s="6">
        <v>3.3000000000000003</v>
      </c>
      <c r="P32" s="6">
        <v>0.13750000000000001</v>
      </c>
      <c r="Q32" s="6">
        <f t="shared" si="1"/>
        <v>3.051948051948052</v>
      </c>
    </row>
    <row r="33" spans="2:17" x14ac:dyDescent="0.25">
      <c r="B33">
        <v>52</v>
      </c>
      <c r="C33" s="6">
        <v>-9.5714285714285712</v>
      </c>
      <c r="D33" s="6">
        <v>840</v>
      </c>
      <c r="E33" s="6">
        <v>120</v>
      </c>
      <c r="F33" s="6">
        <v>5</v>
      </c>
      <c r="G33" s="6">
        <v>203.6</v>
      </c>
      <c r="H33" s="6">
        <v>29.085714285714285</v>
      </c>
      <c r="I33" s="6">
        <v>1.2119047619047618</v>
      </c>
      <c r="J33" s="6">
        <f t="shared" si="0"/>
        <v>4.1257367387033401</v>
      </c>
      <c r="K33" s="6">
        <v>51.4</v>
      </c>
      <c r="L33" s="6">
        <v>7.3428571428571425</v>
      </c>
      <c r="M33" s="6">
        <v>0.30595238095238092</v>
      </c>
      <c r="N33" s="6">
        <v>17.2</v>
      </c>
      <c r="O33" s="6">
        <v>2.4571428571428569</v>
      </c>
      <c r="P33" s="6">
        <v>0.10238095238095236</v>
      </c>
      <c r="Q33" s="6">
        <f t="shared" si="1"/>
        <v>2.9883720930232558</v>
      </c>
    </row>
    <row r="34" spans="2:17" x14ac:dyDescent="0.25">
      <c r="B34">
        <v>1</v>
      </c>
      <c r="C34" s="6">
        <v>-2.5714285714285716</v>
      </c>
      <c r="D34" s="6">
        <v>632.9</v>
      </c>
      <c r="E34" s="6">
        <v>90.414285714285711</v>
      </c>
      <c r="F34" s="6">
        <v>3.7672619047619045</v>
      </c>
      <c r="G34" s="6">
        <v>151.5</v>
      </c>
      <c r="H34" s="6">
        <v>21.642857142857142</v>
      </c>
      <c r="I34" s="6">
        <v>0.9017857142857143</v>
      </c>
      <c r="J34" s="6">
        <f t="shared" si="0"/>
        <v>4.1775577557755774</v>
      </c>
      <c r="K34" s="6">
        <v>54.7</v>
      </c>
      <c r="L34" s="6">
        <v>7.8142857142857149</v>
      </c>
      <c r="M34" s="6">
        <v>0.3255952380952381</v>
      </c>
      <c r="N34" s="6">
        <v>17.5</v>
      </c>
      <c r="O34" s="6">
        <v>2.5</v>
      </c>
      <c r="P34" s="6">
        <v>0.10416666666666667</v>
      </c>
      <c r="Q34" s="6">
        <f t="shared" si="1"/>
        <v>3.1257142857142854</v>
      </c>
    </row>
    <row r="35" spans="2:17" x14ac:dyDescent="0.25">
      <c r="B35">
        <v>2</v>
      </c>
      <c r="C35" s="6">
        <v>-7.2857142857142856</v>
      </c>
      <c r="D35" s="6">
        <v>785.5</v>
      </c>
      <c r="E35" s="6">
        <v>112.21428571428571</v>
      </c>
      <c r="F35" s="6">
        <v>4.6755952380952381</v>
      </c>
      <c r="G35" s="6">
        <v>190.1</v>
      </c>
      <c r="H35" s="6">
        <v>27.157142857142855</v>
      </c>
      <c r="I35" s="6">
        <v>1.131547619047619</v>
      </c>
      <c r="J35" s="6">
        <f t="shared" si="0"/>
        <v>4.1320357706470281</v>
      </c>
      <c r="K35" s="6">
        <v>51</v>
      </c>
      <c r="L35" s="6">
        <v>7.2857142857142856</v>
      </c>
      <c r="M35" s="6">
        <v>0.30357142857142855</v>
      </c>
      <c r="N35" s="6">
        <v>16.899999999999999</v>
      </c>
      <c r="O35" s="6">
        <v>2.4142857142857141</v>
      </c>
      <c r="P35" s="6">
        <v>0.10059523809523808</v>
      </c>
      <c r="Q35" s="6">
        <f t="shared" si="1"/>
        <v>3.0177514792899407</v>
      </c>
    </row>
    <row r="36" spans="2:17" x14ac:dyDescent="0.25">
      <c r="B36">
        <v>3</v>
      </c>
      <c r="C36" s="6">
        <v>-2.8571428571428572</v>
      </c>
      <c r="D36" s="6">
        <v>618.29999999999995</v>
      </c>
      <c r="E36" s="6">
        <v>88.328571428571422</v>
      </c>
      <c r="F36" s="6">
        <v>3.6803571428571424</v>
      </c>
      <c r="G36" s="6">
        <v>147.4</v>
      </c>
      <c r="H36" s="6">
        <v>21.057142857142857</v>
      </c>
      <c r="I36" s="6">
        <v>0.87738095238095237</v>
      </c>
      <c r="J36" s="6">
        <f t="shared" si="0"/>
        <v>4.1947082767978285</v>
      </c>
      <c r="K36" s="6">
        <v>56.5</v>
      </c>
      <c r="L36" s="6">
        <v>8.0714285714285712</v>
      </c>
      <c r="M36" s="6">
        <v>0.33630952380952378</v>
      </c>
      <c r="N36" s="6">
        <v>18.600000000000001</v>
      </c>
      <c r="O36" s="6">
        <v>2.6571428571428575</v>
      </c>
      <c r="P36" s="6">
        <v>0.11071428571428572</v>
      </c>
      <c r="Q36" s="6">
        <f t="shared" si="1"/>
        <v>3.0376344086021501</v>
      </c>
    </row>
    <row r="37" spans="2:17" x14ac:dyDescent="0.25">
      <c r="B37">
        <v>4</v>
      </c>
      <c r="C37" s="6">
        <v>-7.2857142857142856</v>
      </c>
      <c r="D37" s="6">
        <v>782.5</v>
      </c>
      <c r="E37" s="6">
        <v>111.78571428571429</v>
      </c>
      <c r="F37" s="6">
        <v>4.6577380952380958</v>
      </c>
      <c r="G37" s="6">
        <v>184.6</v>
      </c>
      <c r="H37" s="6">
        <v>26.37142857142857</v>
      </c>
      <c r="I37" s="6">
        <v>1.0988095238095237</v>
      </c>
      <c r="J37" s="6">
        <f t="shared" si="0"/>
        <v>4.2388949079089935</v>
      </c>
      <c r="K37" s="6">
        <v>53.3</v>
      </c>
      <c r="L37" s="6">
        <v>7.6142857142857139</v>
      </c>
      <c r="M37" s="6">
        <v>0.31726190476190474</v>
      </c>
      <c r="N37" s="6">
        <v>17.5</v>
      </c>
      <c r="O37" s="6">
        <v>2.5</v>
      </c>
      <c r="P37" s="6">
        <v>0.10416666666666667</v>
      </c>
      <c r="Q37" s="6">
        <f t="shared" si="1"/>
        <v>3.0457142857142854</v>
      </c>
    </row>
    <row r="38" spans="2:17" x14ac:dyDescent="0.25">
      <c r="B38">
        <v>5</v>
      </c>
      <c r="C38" s="6">
        <v>-0.8571428571428571</v>
      </c>
      <c r="D38" s="6">
        <v>645.5</v>
      </c>
      <c r="E38" s="6">
        <v>92.214285714285708</v>
      </c>
      <c r="F38" s="6">
        <v>3.8422619047619047</v>
      </c>
      <c r="G38" s="6">
        <v>152.30000000000001</v>
      </c>
      <c r="H38" s="6">
        <v>21.75714285714286</v>
      </c>
      <c r="I38" s="6">
        <v>0.90654761904761916</v>
      </c>
      <c r="J38" s="6">
        <f t="shared" si="0"/>
        <v>4.2383453709783314</v>
      </c>
      <c r="K38" s="6">
        <v>51</v>
      </c>
      <c r="L38" s="6">
        <v>7.2857142857142856</v>
      </c>
      <c r="M38" s="6">
        <v>0.30357142857142855</v>
      </c>
      <c r="N38" s="6">
        <v>16.600000000000001</v>
      </c>
      <c r="O38" s="6">
        <v>2.3714285714285714</v>
      </c>
      <c r="P38" s="6">
        <v>9.8809523809523805E-2</v>
      </c>
      <c r="Q38" s="6">
        <f t="shared" si="1"/>
        <v>3.072289156626506</v>
      </c>
    </row>
    <row r="39" spans="2:17" x14ac:dyDescent="0.25">
      <c r="B39">
        <v>6</v>
      </c>
      <c r="C39" s="6">
        <v>-3</v>
      </c>
      <c r="D39" s="6">
        <v>639.75</v>
      </c>
      <c r="E39" s="6">
        <v>91.392857142857139</v>
      </c>
      <c r="F39" s="6">
        <v>3.808035714285714</v>
      </c>
      <c r="G39" s="6">
        <v>151.15</v>
      </c>
      <c r="H39" s="6">
        <v>21.592857142857145</v>
      </c>
      <c r="I39" s="6">
        <v>0.89970238095238109</v>
      </c>
      <c r="J39" s="6">
        <f t="shared" si="0"/>
        <v>4.2325504465762478</v>
      </c>
      <c r="K39" s="6">
        <v>51.15</v>
      </c>
      <c r="L39" s="6">
        <v>7.3071428571428569</v>
      </c>
      <c r="M39" s="6">
        <v>0.30446428571428569</v>
      </c>
      <c r="N39" s="6">
        <v>16.75</v>
      </c>
      <c r="O39" s="6">
        <v>2.3928571428571428</v>
      </c>
      <c r="P39" s="6">
        <v>9.9702380952380945E-2</v>
      </c>
      <c r="Q39" s="6">
        <f t="shared" si="1"/>
        <v>3.053731343283582</v>
      </c>
    </row>
    <row r="40" spans="2:17" x14ac:dyDescent="0.25">
      <c r="B40">
        <v>7</v>
      </c>
      <c r="C40" s="6">
        <v>-3</v>
      </c>
      <c r="D40" s="6">
        <v>634</v>
      </c>
      <c r="E40" s="6">
        <v>90.571428571428569</v>
      </c>
      <c r="F40" s="6">
        <v>3.7738095238095237</v>
      </c>
      <c r="G40" s="6">
        <v>150</v>
      </c>
      <c r="H40" s="6">
        <v>21.428571428571427</v>
      </c>
      <c r="I40" s="6">
        <v>0.89285714285714279</v>
      </c>
      <c r="J40" s="6">
        <f t="shared" si="0"/>
        <v>4.2266666666666666</v>
      </c>
      <c r="K40" s="6">
        <v>51.3</v>
      </c>
      <c r="L40" s="6">
        <v>7.3285714285714283</v>
      </c>
      <c r="M40" s="6">
        <v>0.30535714285714283</v>
      </c>
      <c r="N40" s="6">
        <v>16.899999999999999</v>
      </c>
      <c r="O40" s="6">
        <v>2.4142857142857141</v>
      </c>
      <c r="P40" s="6">
        <v>0.10059523809523808</v>
      </c>
      <c r="Q40" s="6">
        <f t="shared" si="1"/>
        <v>3.0355029585798818</v>
      </c>
    </row>
    <row r="41" spans="2:17" x14ac:dyDescent="0.25">
      <c r="B41">
        <v>8</v>
      </c>
      <c r="C41" s="6">
        <v>-1.4285714285714286</v>
      </c>
      <c r="D41" s="6">
        <v>608.29999999999995</v>
      </c>
      <c r="E41" s="6">
        <v>86.899999999999991</v>
      </c>
      <c r="F41" s="6">
        <v>3.6208333333333331</v>
      </c>
      <c r="G41" s="6">
        <v>143.4</v>
      </c>
      <c r="H41" s="6">
        <v>20.485714285714288</v>
      </c>
      <c r="I41" s="6">
        <v>0.85357142857142865</v>
      </c>
      <c r="J41" s="6">
        <f t="shared" si="0"/>
        <v>4.2419804741980469</v>
      </c>
      <c r="K41" s="6">
        <v>55.1</v>
      </c>
      <c r="L41" s="6">
        <v>7.8714285714285719</v>
      </c>
      <c r="M41" s="6">
        <v>0.32797619047619048</v>
      </c>
      <c r="N41" s="6">
        <v>18</v>
      </c>
      <c r="O41" s="6">
        <v>2.5714285714285716</v>
      </c>
      <c r="P41" s="6">
        <v>0.10714285714285715</v>
      </c>
      <c r="Q41" s="6">
        <f t="shared" si="1"/>
        <v>3.0611111111111109</v>
      </c>
    </row>
    <row r="42" spans="2:17" x14ac:dyDescent="0.25">
      <c r="B42">
        <v>9</v>
      </c>
      <c r="C42" s="6">
        <v>1.1428571428571428</v>
      </c>
      <c r="D42" s="6">
        <v>593.79999999999995</v>
      </c>
      <c r="E42" s="6">
        <v>84.828571428571422</v>
      </c>
      <c r="F42" s="6">
        <v>3.5345238095238094</v>
      </c>
      <c r="G42" s="6">
        <v>139.30000000000001</v>
      </c>
      <c r="H42" s="6">
        <v>19.900000000000002</v>
      </c>
      <c r="I42" s="6">
        <v>0.82916666666666672</v>
      </c>
      <c r="J42" s="6">
        <f t="shared" si="0"/>
        <v>4.262742282842785</v>
      </c>
      <c r="K42" s="6">
        <v>61.6</v>
      </c>
      <c r="L42" s="6">
        <v>8.8000000000000007</v>
      </c>
      <c r="M42" s="6">
        <v>0.3666666666666667</v>
      </c>
      <c r="N42" s="6">
        <v>19.600000000000001</v>
      </c>
      <c r="O42" s="6">
        <v>2.8000000000000003</v>
      </c>
      <c r="P42" s="6">
        <v>0.11666666666666668</v>
      </c>
      <c r="Q42" s="6">
        <f t="shared" si="1"/>
        <v>3.1428571428571428</v>
      </c>
    </row>
    <row r="43" spans="2:17" x14ac:dyDescent="0.25">
      <c r="B43">
        <v>10</v>
      </c>
      <c r="C43" s="6">
        <v>1.2857142857142858</v>
      </c>
      <c r="D43" s="6">
        <v>590.1</v>
      </c>
      <c r="E43" s="6">
        <v>84.3</v>
      </c>
      <c r="F43" s="6">
        <v>3.5124999999999997</v>
      </c>
      <c r="G43" s="6">
        <v>138.19999999999999</v>
      </c>
      <c r="H43" s="6">
        <v>19.74285714285714</v>
      </c>
      <c r="I43" s="6">
        <v>0.82261904761904747</v>
      </c>
      <c r="J43" s="6">
        <f t="shared" si="0"/>
        <v>4.2698986975397979</v>
      </c>
      <c r="K43" s="6">
        <v>61.6</v>
      </c>
      <c r="L43" s="6">
        <v>8.8000000000000007</v>
      </c>
      <c r="M43" s="6">
        <v>0.3666666666666667</v>
      </c>
      <c r="N43" s="6">
        <v>19.8</v>
      </c>
      <c r="O43" s="6">
        <v>2.8285714285714287</v>
      </c>
      <c r="P43" s="6">
        <v>0.11785714285714287</v>
      </c>
      <c r="Q43" s="6">
        <f t="shared" si="1"/>
        <v>3.1111111111111112</v>
      </c>
    </row>
    <row r="44" spans="2:17" x14ac:dyDescent="0.25">
      <c r="B44">
        <v>11</v>
      </c>
      <c r="C44" s="6">
        <v>0.42857142857142855</v>
      </c>
      <c r="D44" s="6">
        <v>540.79999999999995</v>
      </c>
      <c r="E44" s="6">
        <v>77.257142857142853</v>
      </c>
      <c r="F44" s="6">
        <v>3.2190476190476187</v>
      </c>
      <c r="G44" s="6">
        <v>127.1</v>
      </c>
      <c r="H44" s="6">
        <v>18.157142857142855</v>
      </c>
      <c r="I44" s="6">
        <v>0.75654761904761891</v>
      </c>
      <c r="J44" s="6">
        <f t="shared" si="0"/>
        <v>4.2549173878835562</v>
      </c>
      <c r="K44" s="6">
        <v>61.1</v>
      </c>
      <c r="L44" s="6">
        <v>8.7285714285714295</v>
      </c>
      <c r="M44" s="6">
        <v>0.36369047619047623</v>
      </c>
      <c r="N44" s="6">
        <v>19.8</v>
      </c>
      <c r="O44" s="6">
        <v>2.8285714285714287</v>
      </c>
      <c r="P44" s="6">
        <v>0.11785714285714287</v>
      </c>
      <c r="Q44" s="6">
        <f t="shared" si="1"/>
        <v>3.0858585858585861</v>
      </c>
    </row>
    <row r="45" spans="2:17" x14ac:dyDescent="0.25">
      <c r="B45">
        <v>12</v>
      </c>
      <c r="C45" s="6">
        <v>-0.14285714285714285</v>
      </c>
      <c r="D45" s="6">
        <v>547.4</v>
      </c>
      <c r="E45" s="6">
        <v>78.2</v>
      </c>
      <c r="F45" s="6">
        <v>3.2583333333333333</v>
      </c>
      <c r="G45" s="6">
        <v>128.9</v>
      </c>
      <c r="H45" s="6">
        <v>18.414285714285715</v>
      </c>
      <c r="I45" s="6">
        <v>0.76726190476190481</v>
      </c>
      <c r="J45" s="6">
        <f t="shared" si="0"/>
        <v>4.2467028704422027</v>
      </c>
      <c r="K45" s="6">
        <v>54.2</v>
      </c>
      <c r="L45" s="6">
        <v>7.7428571428571429</v>
      </c>
      <c r="M45" s="6">
        <v>0.32261904761904764</v>
      </c>
      <c r="N45" s="6">
        <v>17.100000000000001</v>
      </c>
      <c r="O45" s="6">
        <v>2.4428571428571431</v>
      </c>
      <c r="P45" s="6">
        <v>0.1017857142857143</v>
      </c>
      <c r="Q45" s="6">
        <f t="shared" si="1"/>
        <v>3.1695906432748537</v>
      </c>
    </row>
    <row r="46" spans="2:17" x14ac:dyDescent="0.25">
      <c r="B46">
        <v>13</v>
      </c>
      <c r="C46" s="6">
        <v>0.14285714285714285</v>
      </c>
      <c r="D46" s="6">
        <v>582.9</v>
      </c>
      <c r="E46" s="6">
        <v>83.271428571428572</v>
      </c>
      <c r="F46" s="6">
        <v>3.469642857142857</v>
      </c>
      <c r="G46" s="6">
        <v>136.9</v>
      </c>
      <c r="H46" s="6">
        <v>19.557142857142857</v>
      </c>
      <c r="I46" s="6">
        <v>0.81488095238095237</v>
      </c>
      <c r="J46" s="6">
        <f t="shared" si="0"/>
        <v>4.2578524470416363</v>
      </c>
      <c r="K46" s="6">
        <v>51.7</v>
      </c>
      <c r="L46" s="6">
        <v>7.3857142857142861</v>
      </c>
      <c r="M46" s="6">
        <v>0.30773809523809526</v>
      </c>
      <c r="N46" s="6">
        <v>16.7</v>
      </c>
      <c r="O46" s="6">
        <v>2.3857142857142857</v>
      </c>
      <c r="P46" s="6">
        <v>9.9404761904761899E-2</v>
      </c>
      <c r="Q46" s="6">
        <f t="shared" si="1"/>
        <v>3.0958083832335332</v>
      </c>
    </row>
    <row r="47" spans="2:17" x14ac:dyDescent="0.25">
      <c r="B47">
        <v>14</v>
      </c>
      <c r="C47" s="6">
        <v>1.2857142857142858</v>
      </c>
      <c r="D47" s="6">
        <v>522.9</v>
      </c>
      <c r="E47" s="6">
        <v>74.7</v>
      </c>
      <c r="F47" s="6">
        <v>3.1125000000000003</v>
      </c>
      <c r="G47" s="6">
        <v>121.9</v>
      </c>
      <c r="H47" s="6">
        <v>17.414285714285715</v>
      </c>
      <c r="I47" s="6">
        <v>0.72559523809523807</v>
      </c>
      <c r="J47" s="6">
        <f t="shared" si="0"/>
        <v>4.2895816242821994</v>
      </c>
      <c r="K47" s="6">
        <v>55.9</v>
      </c>
      <c r="L47" s="6">
        <v>7.9857142857142858</v>
      </c>
      <c r="M47" s="6">
        <v>0.33273809523809522</v>
      </c>
      <c r="N47" s="6">
        <v>17.600000000000001</v>
      </c>
      <c r="O47" s="6">
        <v>2.5142857142857147</v>
      </c>
      <c r="P47" s="6">
        <v>0.10476190476190478</v>
      </c>
      <c r="Q47" s="6">
        <f t="shared" si="1"/>
        <v>3.1761363636363629</v>
      </c>
    </row>
    <row r="48" spans="2:17" x14ac:dyDescent="0.25">
      <c r="B48">
        <v>15</v>
      </c>
      <c r="C48" s="6">
        <v>5.1428571428571432</v>
      </c>
      <c r="D48" s="6">
        <v>509.29999999999995</v>
      </c>
      <c r="E48" s="6">
        <v>72.757142857142853</v>
      </c>
      <c r="F48" s="6">
        <v>3.0315476190476187</v>
      </c>
      <c r="G48" s="6">
        <v>118.75</v>
      </c>
      <c r="H48" s="6">
        <v>16.964285714285715</v>
      </c>
      <c r="I48" s="6">
        <v>0.70684523809523814</v>
      </c>
      <c r="J48" s="6">
        <f t="shared" si="0"/>
        <v>4.2888421052631571</v>
      </c>
      <c r="K48" s="6">
        <v>50.65</v>
      </c>
      <c r="L48" s="6">
        <v>7.2357142857142858</v>
      </c>
      <c r="M48" s="6">
        <v>0.30148809523809522</v>
      </c>
      <c r="N48" s="6">
        <v>16.350000000000001</v>
      </c>
      <c r="O48" s="6">
        <v>2.3357142857142859</v>
      </c>
      <c r="P48" s="6">
        <v>9.7321428571428573E-2</v>
      </c>
      <c r="Q48" s="6">
        <f t="shared" si="1"/>
        <v>3.0978593272171251</v>
      </c>
    </row>
    <row r="49" spans="2:17" x14ac:dyDescent="0.25">
      <c r="B49">
        <v>16</v>
      </c>
      <c r="C49" s="6">
        <v>2.7142857142857144</v>
      </c>
      <c r="D49" s="6">
        <v>495.7</v>
      </c>
      <c r="E49" s="6">
        <v>70.814285714285717</v>
      </c>
      <c r="F49" s="6">
        <v>2.950595238095238</v>
      </c>
      <c r="G49" s="6">
        <v>115.6</v>
      </c>
      <c r="H49" s="6">
        <v>16.514285714285712</v>
      </c>
      <c r="I49" s="6">
        <v>0.68809523809523798</v>
      </c>
      <c r="J49" s="6">
        <f t="shared" si="0"/>
        <v>4.288062283737025</v>
      </c>
      <c r="K49" s="6">
        <v>45.4</v>
      </c>
      <c r="L49" s="6">
        <v>6.4857142857142858</v>
      </c>
      <c r="M49" s="6">
        <v>0.27023809523809522</v>
      </c>
      <c r="N49" s="6">
        <v>15.1</v>
      </c>
      <c r="O49" s="6">
        <v>2.157142857142857</v>
      </c>
      <c r="P49" s="6">
        <v>8.9880952380952381E-2</v>
      </c>
      <c r="Q49" s="6">
        <f t="shared" si="1"/>
        <v>3.0066225165562912</v>
      </c>
    </row>
    <row r="50" spans="2:17" x14ac:dyDescent="0.25">
      <c r="B50">
        <v>17</v>
      </c>
      <c r="C50" s="6">
        <v>4.8571428571428568</v>
      </c>
      <c r="D50" s="6">
        <v>439.4</v>
      </c>
      <c r="E50" s="6">
        <v>62.771428571428565</v>
      </c>
      <c r="F50" s="6">
        <v>2.6154761904761901</v>
      </c>
      <c r="G50" s="6">
        <v>101.4</v>
      </c>
      <c r="H50" s="6">
        <v>14.485714285714286</v>
      </c>
      <c r="I50" s="6">
        <v>0.60357142857142854</v>
      </c>
      <c r="J50" s="6">
        <f t="shared" si="0"/>
        <v>4.333333333333333</v>
      </c>
      <c r="K50" s="6">
        <v>58.8</v>
      </c>
      <c r="L50" s="6">
        <v>8.4</v>
      </c>
      <c r="M50" s="6">
        <v>0.35000000000000003</v>
      </c>
      <c r="N50" s="6">
        <v>18.2</v>
      </c>
      <c r="O50" s="6">
        <v>2.6</v>
      </c>
      <c r="P50" s="6">
        <v>0.10833333333333334</v>
      </c>
      <c r="Q50" s="6">
        <f t="shared" si="1"/>
        <v>3.2307692307692308</v>
      </c>
    </row>
    <row r="51" spans="2:17" x14ac:dyDescent="0.25">
      <c r="B51">
        <v>18</v>
      </c>
      <c r="C51" s="6">
        <v>6.7142857142857144</v>
      </c>
      <c r="D51" s="6">
        <v>360.4</v>
      </c>
      <c r="E51" s="6">
        <v>51.48571428571428</v>
      </c>
      <c r="F51" s="6">
        <v>2.1452380952380952</v>
      </c>
      <c r="G51" s="6">
        <v>82.4</v>
      </c>
      <c r="H51" s="6">
        <v>11.771428571428572</v>
      </c>
      <c r="I51" s="6">
        <v>0.49047619047619051</v>
      </c>
      <c r="J51" s="6">
        <f t="shared" si="0"/>
        <v>4.3737864077669899</v>
      </c>
      <c r="K51" s="6">
        <v>75.2</v>
      </c>
      <c r="L51" s="6">
        <v>10.742857142857144</v>
      </c>
      <c r="M51" s="6">
        <v>0.44761904761904764</v>
      </c>
      <c r="N51" s="6">
        <v>23.6</v>
      </c>
      <c r="O51" s="6">
        <v>3.3714285714285714</v>
      </c>
      <c r="P51" s="6">
        <v>0.14047619047619048</v>
      </c>
      <c r="Q51" s="6">
        <f t="shared" si="1"/>
        <v>3.1864406779661016</v>
      </c>
    </row>
    <row r="52" spans="2:17" x14ac:dyDescent="0.25">
      <c r="B52">
        <v>19</v>
      </c>
      <c r="C52" s="6">
        <v>7.4285714285714288</v>
      </c>
      <c r="D52" s="6">
        <v>263.5</v>
      </c>
      <c r="E52" s="6">
        <v>37.642857142857146</v>
      </c>
      <c r="F52" s="6">
        <v>1.5684523809523812</v>
      </c>
      <c r="G52" s="6">
        <v>58.9</v>
      </c>
      <c r="H52" s="6">
        <v>8.4142857142857146</v>
      </c>
      <c r="I52" s="6">
        <v>0.35059523809523813</v>
      </c>
      <c r="J52" s="6">
        <f t="shared" si="0"/>
        <v>4.4736842105263159</v>
      </c>
      <c r="K52" s="6">
        <v>51.4</v>
      </c>
      <c r="L52" s="6">
        <v>7.3428571428571425</v>
      </c>
      <c r="M52" s="6">
        <v>0.30595238095238092</v>
      </c>
      <c r="N52" s="6">
        <v>15.9</v>
      </c>
      <c r="O52" s="6">
        <v>2.2714285714285714</v>
      </c>
      <c r="P52" s="6">
        <v>9.464285714285714E-2</v>
      </c>
      <c r="Q52" s="6">
        <f t="shared" si="1"/>
        <v>3.232704402515723</v>
      </c>
    </row>
    <row r="53" spans="2:17" x14ac:dyDescent="0.25">
      <c r="B53">
        <v>20</v>
      </c>
      <c r="C53" s="6">
        <v>7.5714285714285712</v>
      </c>
      <c r="D53" s="6">
        <v>315.2</v>
      </c>
      <c r="E53" s="6">
        <v>45.028571428571425</v>
      </c>
      <c r="F53" s="6">
        <v>1.876190476190476</v>
      </c>
      <c r="G53" s="6">
        <v>69</v>
      </c>
      <c r="H53" s="6">
        <v>9.8571428571428577</v>
      </c>
      <c r="I53" s="6">
        <v>0.41071428571428575</v>
      </c>
      <c r="J53" s="6">
        <f t="shared" si="0"/>
        <v>4.5681159420289843</v>
      </c>
      <c r="K53" s="6">
        <v>59.8</v>
      </c>
      <c r="L53" s="6">
        <v>8.5428571428571427</v>
      </c>
      <c r="M53" s="6">
        <v>0.35595238095238096</v>
      </c>
      <c r="N53" s="6">
        <v>18.600000000000001</v>
      </c>
      <c r="O53" s="6">
        <v>2.6571428571428575</v>
      </c>
      <c r="P53" s="6">
        <v>0.11071428571428572</v>
      </c>
      <c r="Q53" s="6">
        <f t="shared" si="1"/>
        <v>3.21505376344086</v>
      </c>
    </row>
    <row r="54" spans="2:17" x14ac:dyDescent="0.25">
      <c r="B54">
        <v>21</v>
      </c>
      <c r="C54" s="6">
        <v>9.1428571428571423</v>
      </c>
      <c r="D54" s="6">
        <v>248.7</v>
      </c>
      <c r="E54" s="6">
        <v>35.528571428571425</v>
      </c>
      <c r="F54" s="6">
        <v>1.4803571428571427</v>
      </c>
      <c r="G54" s="6">
        <v>53.2</v>
      </c>
      <c r="H54" s="6">
        <v>7.6000000000000005</v>
      </c>
      <c r="I54" s="6">
        <v>0.31666666666666671</v>
      </c>
      <c r="J54" s="6">
        <f t="shared" si="0"/>
        <v>4.674812030075187</v>
      </c>
      <c r="K54" s="6">
        <v>56.5</v>
      </c>
      <c r="L54" s="6">
        <v>8.0714285714285712</v>
      </c>
      <c r="M54" s="6">
        <v>0.33630952380952378</v>
      </c>
      <c r="N54" s="6">
        <v>17.3</v>
      </c>
      <c r="O54" s="6">
        <v>2.4714285714285715</v>
      </c>
      <c r="P54" s="6">
        <v>0.10297619047619049</v>
      </c>
      <c r="Q54" s="6">
        <f t="shared" si="1"/>
        <v>3.2658959537572247</v>
      </c>
    </row>
    <row r="55" spans="2:17" x14ac:dyDescent="0.25">
      <c r="B55">
        <v>22</v>
      </c>
      <c r="C55" s="6">
        <v>10.285714285714286</v>
      </c>
      <c r="D55" s="6">
        <v>170.7</v>
      </c>
      <c r="E55" s="6">
        <v>24.385714285714283</v>
      </c>
      <c r="F55" s="6">
        <v>1.0160714285714285</v>
      </c>
      <c r="G55" s="6">
        <v>37.1</v>
      </c>
      <c r="H55" s="6">
        <v>5.3</v>
      </c>
      <c r="I55" s="6">
        <v>0.22083333333333333</v>
      </c>
      <c r="J55" s="6">
        <f t="shared" si="0"/>
        <v>4.6010781671159027</v>
      </c>
      <c r="K55" s="6">
        <v>71.099999999999994</v>
      </c>
      <c r="L55" s="6">
        <v>10.157142857142857</v>
      </c>
      <c r="M55" s="6">
        <v>0.42321428571428571</v>
      </c>
      <c r="N55" s="6">
        <v>22</v>
      </c>
      <c r="O55" s="6">
        <v>3.1428571428571428</v>
      </c>
      <c r="P55" s="6">
        <v>0.13095238095238096</v>
      </c>
      <c r="Q55" s="6">
        <f t="shared" si="1"/>
        <v>3.2318181818181815</v>
      </c>
    </row>
    <row r="56" spans="2:17" x14ac:dyDescent="0.25">
      <c r="B56">
        <v>23</v>
      </c>
      <c r="C56" s="6">
        <v>10.571428571428571</v>
      </c>
      <c r="D56" s="6">
        <v>210.7</v>
      </c>
      <c r="E56" s="6">
        <v>30.099999999999998</v>
      </c>
      <c r="F56" s="6">
        <v>1.2541666666666667</v>
      </c>
      <c r="G56" s="6">
        <v>44.9</v>
      </c>
      <c r="H56" s="6">
        <v>6.4142857142857137</v>
      </c>
      <c r="I56" s="6">
        <v>0.26726190476190476</v>
      </c>
      <c r="J56" s="6">
        <f t="shared" si="0"/>
        <v>4.692650334075724</v>
      </c>
      <c r="K56" s="6">
        <v>47.5</v>
      </c>
      <c r="L56" s="6">
        <v>6.7857142857142856</v>
      </c>
      <c r="M56" s="6">
        <v>0.28273809523809523</v>
      </c>
      <c r="N56" s="6">
        <v>14.9</v>
      </c>
      <c r="O56" s="6">
        <v>2.1285714285714286</v>
      </c>
      <c r="P56" s="6">
        <v>8.8690476190476195E-2</v>
      </c>
      <c r="Q56" s="6">
        <f t="shared" si="1"/>
        <v>3.1879194630872481</v>
      </c>
    </row>
    <row r="57" spans="2:17" x14ac:dyDescent="0.25">
      <c r="B57">
        <v>24</v>
      </c>
      <c r="C57" s="6">
        <v>11</v>
      </c>
      <c r="D57" s="6">
        <v>167.8</v>
      </c>
      <c r="E57" s="6">
        <v>23.971428571428572</v>
      </c>
      <c r="F57" s="6">
        <v>0.99880952380952381</v>
      </c>
      <c r="G57" s="6">
        <v>35.6</v>
      </c>
      <c r="H57" s="6">
        <v>5.0857142857142863</v>
      </c>
      <c r="I57" s="6">
        <v>0.21190476190476193</v>
      </c>
      <c r="J57" s="6">
        <f t="shared" si="0"/>
        <v>4.7134831460674151</v>
      </c>
      <c r="K57" s="6">
        <v>55.5</v>
      </c>
      <c r="L57" s="6">
        <v>7.9285714285714288</v>
      </c>
      <c r="M57" s="6">
        <v>0.33035714285714285</v>
      </c>
      <c r="N57" s="6">
        <v>16.899999999999999</v>
      </c>
      <c r="O57" s="6">
        <v>2.4142857142857141</v>
      </c>
      <c r="P57" s="6">
        <v>0.10059523809523808</v>
      </c>
      <c r="Q57" s="6">
        <f t="shared" si="1"/>
        <v>3.2840236686390534</v>
      </c>
    </row>
    <row r="58" spans="2:17" x14ac:dyDescent="0.25">
      <c r="B58">
        <v>25</v>
      </c>
      <c r="C58" s="6">
        <v>10.428571428571429</v>
      </c>
      <c r="D58" s="6">
        <v>176.3</v>
      </c>
      <c r="E58" s="6">
        <v>25.185714285714287</v>
      </c>
      <c r="F58" s="6">
        <v>1.049404761904762</v>
      </c>
      <c r="G58" s="6">
        <v>37.1</v>
      </c>
      <c r="H58" s="6">
        <v>5.3</v>
      </c>
      <c r="I58" s="6">
        <v>0.22083333333333333</v>
      </c>
      <c r="J58" s="6">
        <f t="shared" si="0"/>
        <v>4.7520215633423186</v>
      </c>
      <c r="K58" s="6">
        <v>49.5</v>
      </c>
      <c r="L58" s="6">
        <v>7.0714285714285712</v>
      </c>
      <c r="M58" s="6">
        <v>0.29464285714285715</v>
      </c>
      <c r="N58" s="6">
        <v>15.2</v>
      </c>
      <c r="O58" s="6">
        <v>2.1714285714285713</v>
      </c>
      <c r="P58" s="6">
        <v>9.0476190476190474E-2</v>
      </c>
      <c r="Q58" s="6">
        <f t="shared" si="1"/>
        <v>3.2565789473684212</v>
      </c>
    </row>
    <row r="59" spans="2:17" x14ac:dyDescent="0.25">
      <c r="B59">
        <v>26</v>
      </c>
      <c r="C59" s="6">
        <v>13</v>
      </c>
      <c r="D59" s="6">
        <v>116.2</v>
      </c>
      <c r="E59" s="6">
        <v>16.600000000000001</v>
      </c>
      <c r="F59" s="6">
        <v>0.69166666666666676</v>
      </c>
      <c r="G59" s="6">
        <v>23.8</v>
      </c>
      <c r="H59" s="6">
        <v>3.4</v>
      </c>
      <c r="I59" s="6">
        <v>0.14166666666666666</v>
      </c>
      <c r="J59" s="6">
        <f t="shared" si="0"/>
        <v>4.882352941176471</v>
      </c>
      <c r="K59" s="6">
        <v>62</v>
      </c>
      <c r="L59" s="6">
        <v>8.8571428571428577</v>
      </c>
      <c r="M59" s="6">
        <v>0.36904761904761907</v>
      </c>
      <c r="N59" s="6">
        <v>19</v>
      </c>
      <c r="O59" s="6">
        <v>2.7142857142857144</v>
      </c>
      <c r="P59" s="6">
        <v>0.1130952380952381</v>
      </c>
      <c r="Q59" s="6">
        <f t="shared" si="1"/>
        <v>3.2631578947368425</v>
      </c>
    </row>
    <row r="60" spans="2:17" x14ac:dyDescent="0.25">
      <c r="B60">
        <v>27</v>
      </c>
      <c r="C60" s="6">
        <v>18</v>
      </c>
      <c r="D60" s="6">
        <v>24.5</v>
      </c>
      <c r="E60" s="6">
        <v>3.5</v>
      </c>
      <c r="F60" s="6">
        <v>0.14583333333333334</v>
      </c>
      <c r="G60" s="6">
        <v>4.8</v>
      </c>
      <c r="H60" s="6">
        <v>0.68571428571428572</v>
      </c>
      <c r="I60" s="6">
        <v>2.8571428571428571E-2</v>
      </c>
      <c r="J60" s="6">
        <f t="shared" si="0"/>
        <v>5.104166666666667</v>
      </c>
      <c r="K60" s="6">
        <v>64</v>
      </c>
      <c r="L60" s="6">
        <v>9.1428571428571423</v>
      </c>
      <c r="M60" s="6">
        <v>0.38095238095238093</v>
      </c>
      <c r="N60" s="6">
        <v>19</v>
      </c>
      <c r="O60" s="6">
        <v>2.7142857142857144</v>
      </c>
      <c r="P60" s="6">
        <v>0.1130952380952381</v>
      </c>
      <c r="Q60" s="6">
        <f t="shared" si="1"/>
        <v>3.3684210526315788</v>
      </c>
    </row>
    <row r="61" spans="2:17" x14ac:dyDescent="0.25">
      <c r="B61">
        <v>28</v>
      </c>
      <c r="C61" s="6">
        <v>14.285714285714286</v>
      </c>
      <c r="D61" s="6">
        <v>30.8</v>
      </c>
      <c r="E61" s="6">
        <v>4.4000000000000004</v>
      </c>
      <c r="F61" s="6">
        <v>0.18333333333333335</v>
      </c>
      <c r="G61" s="6">
        <v>6.1</v>
      </c>
      <c r="H61" s="6">
        <v>0.87142857142857133</v>
      </c>
      <c r="I61" s="6">
        <v>3.6309523809523805E-2</v>
      </c>
      <c r="J61" s="6">
        <f t="shared" si="0"/>
        <v>5.0491803278688536</v>
      </c>
      <c r="K61" s="6">
        <v>69.5</v>
      </c>
      <c r="L61" s="6">
        <v>9.9285714285714288</v>
      </c>
      <c r="M61" s="6">
        <v>0.41369047619047622</v>
      </c>
      <c r="N61" s="6">
        <v>20.8</v>
      </c>
      <c r="O61" s="6">
        <v>2.9714285714285715</v>
      </c>
      <c r="P61" s="6">
        <v>0.12380952380952381</v>
      </c>
      <c r="Q61" s="6">
        <f t="shared" si="1"/>
        <v>3.3413461538461542</v>
      </c>
    </row>
    <row r="62" spans="2:17" x14ac:dyDescent="0.25">
      <c r="B62">
        <v>29</v>
      </c>
      <c r="C62" s="6">
        <v>13.571428571428571</v>
      </c>
      <c r="D62" s="6">
        <v>84.8</v>
      </c>
      <c r="E62" s="6">
        <v>12.114285714285714</v>
      </c>
      <c r="F62" s="6">
        <v>0.50476190476190474</v>
      </c>
      <c r="G62" s="6">
        <v>17.600000000000001</v>
      </c>
      <c r="H62" s="6">
        <v>2.5142857142857147</v>
      </c>
      <c r="I62" s="6">
        <v>0.10476190476190478</v>
      </c>
      <c r="J62" s="6">
        <f t="shared" si="0"/>
        <v>4.8181818181818175</v>
      </c>
      <c r="K62" s="6">
        <v>52.7</v>
      </c>
      <c r="L62" s="6">
        <v>7.5285714285714294</v>
      </c>
      <c r="M62" s="6">
        <v>0.31369047619047624</v>
      </c>
      <c r="N62" s="6">
        <v>16</v>
      </c>
      <c r="O62" s="6">
        <v>2.2857142857142856</v>
      </c>
      <c r="P62" s="6">
        <v>9.5238095238095233E-2</v>
      </c>
      <c r="Q62" s="6">
        <f t="shared" si="1"/>
        <v>3.2937500000000006</v>
      </c>
    </row>
    <row r="63" spans="2:17" x14ac:dyDescent="0.25">
      <c r="B63">
        <v>30</v>
      </c>
      <c r="C63" s="6">
        <v>13.857142857142858</v>
      </c>
      <c r="D63" s="6">
        <v>91.1</v>
      </c>
      <c r="E63" s="6">
        <v>13.014285714285714</v>
      </c>
      <c r="F63" s="6">
        <v>0.54226190476190472</v>
      </c>
      <c r="G63" s="6">
        <v>18.899999999999999</v>
      </c>
      <c r="H63" s="6">
        <v>2.6999999999999997</v>
      </c>
      <c r="I63" s="6">
        <v>0.11249999999999999</v>
      </c>
      <c r="J63" s="6">
        <f t="shared" si="0"/>
        <v>4.8201058201058204</v>
      </c>
      <c r="K63" s="6">
        <v>53.3</v>
      </c>
      <c r="L63" s="6">
        <v>7.6142857142857139</v>
      </c>
      <c r="M63" s="6">
        <v>0.31726190476190474</v>
      </c>
      <c r="N63" s="6">
        <v>16.2</v>
      </c>
      <c r="O63" s="6">
        <v>2.3142857142857141</v>
      </c>
      <c r="P63" s="6">
        <v>9.6428571428571419E-2</v>
      </c>
      <c r="Q63" s="6">
        <f t="shared" si="1"/>
        <v>3.2901234567901234</v>
      </c>
    </row>
    <row r="64" spans="2:17" x14ac:dyDescent="0.25">
      <c r="B64">
        <v>31</v>
      </c>
      <c r="C64" s="6">
        <v>13.285714285714286</v>
      </c>
      <c r="D64" s="6">
        <v>98.1</v>
      </c>
      <c r="E64" s="6">
        <v>14.014285714285714</v>
      </c>
      <c r="F64" s="6">
        <v>0.58392857142857146</v>
      </c>
      <c r="G64" s="6">
        <v>20</v>
      </c>
      <c r="H64" s="6">
        <v>2.8571428571428572</v>
      </c>
      <c r="I64" s="6">
        <v>0.11904761904761905</v>
      </c>
      <c r="J64" s="6">
        <f t="shared" si="0"/>
        <v>4.9050000000000002</v>
      </c>
      <c r="K64" s="6">
        <v>52.1</v>
      </c>
      <c r="L64" s="6">
        <v>7.4428571428571431</v>
      </c>
      <c r="M64" s="6">
        <v>0.31011904761904763</v>
      </c>
      <c r="N64" s="6">
        <v>16</v>
      </c>
      <c r="O64" s="6">
        <v>2.2857142857142856</v>
      </c>
      <c r="P64" s="6">
        <v>9.5238095238095233E-2</v>
      </c>
      <c r="Q64" s="6">
        <f t="shared" si="1"/>
        <v>3.2562500000000001</v>
      </c>
    </row>
    <row r="65" spans="2:17" x14ac:dyDescent="0.25">
      <c r="B65">
        <v>32</v>
      </c>
      <c r="C65" s="6">
        <v>16.571428571428573</v>
      </c>
      <c r="D65" s="6">
        <v>40</v>
      </c>
      <c r="E65" s="6">
        <v>5.7142857142857144</v>
      </c>
      <c r="F65" s="6">
        <v>0.23809523809523811</v>
      </c>
      <c r="G65" s="6">
        <v>8.1999999999999993</v>
      </c>
      <c r="H65" s="6">
        <v>1.1714285714285713</v>
      </c>
      <c r="I65" s="6">
        <v>4.8809523809523803E-2</v>
      </c>
      <c r="J65" s="6">
        <f t="shared" si="0"/>
        <v>4.8780487804878057</v>
      </c>
      <c r="K65" s="6">
        <v>40.9</v>
      </c>
      <c r="L65" s="6">
        <v>5.8428571428571425</v>
      </c>
      <c r="M65" s="6">
        <v>0.24345238095238095</v>
      </c>
      <c r="N65" s="6">
        <v>12.3</v>
      </c>
      <c r="O65" s="6">
        <v>1.7571428571428573</v>
      </c>
      <c r="P65" s="6">
        <v>7.3214285714285718E-2</v>
      </c>
      <c r="Q65" s="6">
        <f t="shared" si="1"/>
        <v>3.3252032520325203</v>
      </c>
    </row>
    <row r="66" spans="2:17" x14ac:dyDescent="0.25">
      <c r="B66">
        <v>33</v>
      </c>
      <c r="C66" s="6">
        <v>15.285714285714286</v>
      </c>
      <c r="D66" s="6">
        <v>49.7</v>
      </c>
      <c r="E66" s="6">
        <v>7.1000000000000005</v>
      </c>
      <c r="F66" s="6">
        <v>0.29583333333333334</v>
      </c>
      <c r="G66" s="6">
        <v>10.199999999999999</v>
      </c>
      <c r="H66" s="6">
        <v>1.4571428571428571</v>
      </c>
      <c r="I66" s="6">
        <v>6.0714285714285714E-2</v>
      </c>
      <c r="J66" s="6">
        <f t="shared" si="0"/>
        <v>4.8725490196078436</v>
      </c>
      <c r="K66" s="6">
        <v>54.5</v>
      </c>
      <c r="L66" s="6">
        <v>7.7857142857142856</v>
      </c>
      <c r="M66" s="6">
        <v>0.32440476190476192</v>
      </c>
      <c r="N66" s="6">
        <v>16.3</v>
      </c>
      <c r="O66" s="6">
        <v>2.3285714285714287</v>
      </c>
      <c r="P66" s="6">
        <v>9.7023809523809526E-2</v>
      </c>
      <c r="Q66" s="6">
        <f t="shared" si="1"/>
        <v>3.3435582822085892</v>
      </c>
    </row>
    <row r="67" spans="2:17" x14ac:dyDescent="0.25">
      <c r="B67">
        <v>34</v>
      </c>
      <c r="C67" s="6">
        <v>14.428571428571429</v>
      </c>
      <c r="D67" s="6">
        <v>85.4</v>
      </c>
      <c r="E67" s="6">
        <v>12.200000000000001</v>
      </c>
      <c r="F67" s="6">
        <v>0.50833333333333341</v>
      </c>
      <c r="G67" s="6">
        <v>17.5</v>
      </c>
      <c r="H67" s="6">
        <v>2.5</v>
      </c>
      <c r="I67" s="6">
        <v>0.10416666666666667</v>
      </c>
      <c r="J67" s="6">
        <f t="shared" si="0"/>
        <v>4.8800000000000008</v>
      </c>
      <c r="K67" s="6">
        <v>51.4</v>
      </c>
      <c r="L67" s="6">
        <v>7.3428571428571425</v>
      </c>
      <c r="M67" s="6">
        <v>0.30595238095238092</v>
      </c>
      <c r="N67" s="6">
        <v>15.4</v>
      </c>
      <c r="O67" s="6">
        <v>2.2000000000000002</v>
      </c>
      <c r="P67" s="6">
        <v>9.1666666666666674E-2</v>
      </c>
      <c r="Q67" s="6">
        <f t="shared" si="1"/>
        <v>3.3376623376623371</v>
      </c>
    </row>
    <row r="68" spans="2:17" x14ac:dyDescent="0.25">
      <c r="B68">
        <v>35</v>
      </c>
      <c r="C68" s="6">
        <v>15.571428571428571</v>
      </c>
      <c r="D68" s="6">
        <v>39.1</v>
      </c>
      <c r="E68" s="6">
        <v>5.5857142857142863</v>
      </c>
      <c r="F68" s="6">
        <v>0.23273809523809527</v>
      </c>
      <c r="G68" s="6">
        <v>8</v>
      </c>
      <c r="H68" s="6">
        <v>1.1428571428571428</v>
      </c>
      <c r="I68" s="6">
        <v>4.7619047619047616E-2</v>
      </c>
      <c r="J68" s="6">
        <f t="shared" si="0"/>
        <v>4.8875000000000011</v>
      </c>
      <c r="K68" s="6">
        <v>42.8</v>
      </c>
      <c r="L68" s="6">
        <v>6.1142857142857139</v>
      </c>
      <c r="M68" s="6">
        <v>0.25476190476190474</v>
      </c>
      <c r="N68" s="6">
        <v>12.9</v>
      </c>
      <c r="O68" s="6">
        <v>1.842857142857143</v>
      </c>
      <c r="P68" s="6">
        <v>7.678571428571429E-2</v>
      </c>
      <c r="Q68" s="6">
        <f t="shared" si="1"/>
        <v>3.3178294573643408</v>
      </c>
    </row>
    <row r="69" spans="2:17" x14ac:dyDescent="0.25">
      <c r="B69">
        <v>36</v>
      </c>
      <c r="C69" s="6">
        <v>12</v>
      </c>
      <c r="D69" s="6">
        <v>170.2</v>
      </c>
      <c r="E69" s="6">
        <v>24.314285714285713</v>
      </c>
      <c r="F69" s="6">
        <v>1.013095238095238</v>
      </c>
      <c r="G69" s="6">
        <v>35.299999999999997</v>
      </c>
      <c r="H69" s="6">
        <v>5.0428571428571427</v>
      </c>
      <c r="I69" s="6">
        <v>0.21011904761904762</v>
      </c>
      <c r="J69" s="6">
        <f t="shared" si="0"/>
        <v>4.8215297450424925</v>
      </c>
      <c r="K69" s="6">
        <v>47.6</v>
      </c>
      <c r="L69" s="6">
        <v>6.8</v>
      </c>
      <c r="M69" s="6">
        <v>0.28333333333333333</v>
      </c>
      <c r="N69" s="6">
        <v>14.6</v>
      </c>
      <c r="O69" s="6">
        <v>2.0857142857142859</v>
      </c>
      <c r="P69" s="6">
        <v>8.6904761904761915E-2</v>
      </c>
      <c r="Q69" s="6">
        <f t="shared" si="1"/>
        <v>3.2602739726027394</v>
      </c>
    </row>
    <row r="70" spans="2:17" x14ac:dyDescent="0.25">
      <c r="B70">
        <v>37</v>
      </c>
      <c r="C70" s="6">
        <v>10.857142857142858</v>
      </c>
      <c r="D70" s="6">
        <v>189.2</v>
      </c>
      <c r="E70" s="6">
        <v>27.028571428571428</v>
      </c>
      <c r="F70" s="6">
        <v>1.1261904761904762</v>
      </c>
      <c r="G70" s="6">
        <v>40.4</v>
      </c>
      <c r="H70" s="6">
        <v>5.7714285714285714</v>
      </c>
      <c r="I70" s="6">
        <v>0.24047619047619048</v>
      </c>
      <c r="J70" s="6">
        <f t="shared" si="0"/>
        <v>4.6831683168316829</v>
      </c>
      <c r="K70" s="6">
        <v>43.5</v>
      </c>
      <c r="L70" s="6">
        <v>6.2142857142857144</v>
      </c>
      <c r="M70" s="6">
        <v>0.25892857142857145</v>
      </c>
      <c r="N70" s="6">
        <v>13.3</v>
      </c>
      <c r="O70" s="6">
        <v>1.9000000000000001</v>
      </c>
      <c r="P70" s="6">
        <v>7.9166666666666677E-2</v>
      </c>
      <c r="Q70" s="6">
        <f t="shared" si="1"/>
        <v>3.2706766917293231</v>
      </c>
    </row>
    <row r="71" spans="2:17" x14ac:dyDescent="0.25">
      <c r="B71">
        <v>38</v>
      </c>
      <c r="C71" s="6">
        <v>12.857142857142858</v>
      </c>
      <c r="D71" s="6">
        <v>126.2</v>
      </c>
      <c r="E71" s="6">
        <v>18.028571428571428</v>
      </c>
      <c r="F71" s="6">
        <v>0.75119047619047619</v>
      </c>
      <c r="G71" s="6">
        <v>25.9</v>
      </c>
      <c r="H71" s="6">
        <v>3.6999999999999997</v>
      </c>
      <c r="I71" s="6">
        <v>0.15416666666666665</v>
      </c>
      <c r="J71" s="6">
        <f t="shared" si="0"/>
        <v>4.8725868725868731</v>
      </c>
      <c r="K71" s="6">
        <v>40.200000000000003</v>
      </c>
      <c r="L71" s="6">
        <v>5.7428571428571429</v>
      </c>
      <c r="M71" s="6">
        <v>0.2392857142857143</v>
      </c>
      <c r="N71" s="6">
        <v>12.2</v>
      </c>
      <c r="O71" s="6">
        <v>1.7428571428571427</v>
      </c>
      <c r="P71" s="6">
        <v>7.2619047619047611E-2</v>
      </c>
      <c r="Q71" s="6">
        <f t="shared" si="1"/>
        <v>3.2950819672131151</v>
      </c>
    </row>
    <row r="72" spans="2:17" x14ac:dyDescent="0.25">
      <c r="B72">
        <v>39</v>
      </c>
      <c r="C72" s="6">
        <v>10</v>
      </c>
      <c r="D72" s="6">
        <v>222.6</v>
      </c>
      <c r="E72" s="6">
        <v>31.8</v>
      </c>
      <c r="F72" s="6">
        <v>1.325</v>
      </c>
      <c r="G72" s="6">
        <v>47.1</v>
      </c>
      <c r="H72" s="6">
        <v>6.7285714285714286</v>
      </c>
      <c r="I72" s="6">
        <v>0.28035714285714286</v>
      </c>
      <c r="J72" s="6">
        <f t="shared" si="0"/>
        <v>4.7261146496815281</v>
      </c>
      <c r="K72" s="6">
        <v>55.6</v>
      </c>
      <c r="L72" s="6">
        <v>7.9428571428571431</v>
      </c>
      <c r="M72" s="6">
        <v>0.33095238095238094</v>
      </c>
      <c r="N72" s="6">
        <v>16.8</v>
      </c>
      <c r="O72" s="6">
        <v>2.4</v>
      </c>
      <c r="P72" s="6">
        <v>9.9999999999999992E-2</v>
      </c>
      <c r="Q72" s="6">
        <f t="shared" si="1"/>
        <v>3.3095238095238098</v>
      </c>
    </row>
    <row r="73" spans="2:17" x14ac:dyDescent="0.25">
      <c r="B73">
        <v>40</v>
      </c>
      <c r="C73" s="6">
        <v>8.8571428571428577</v>
      </c>
      <c r="D73" s="6">
        <v>287.8</v>
      </c>
      <c r="E73" s="6">
        <v>41.114285714285714</v>
      </c>
      <c r="F73" s="6">
        <v>1.713095238095238</v>
      </c>
      <c r="G73" s="6">
        <v>62.6</v>
      </c>
      <c r="H73" s="6">
        <v>8.9428571428571431</v>
      </c>
      <c r="I73" s="6">
        <v>0.37261904761904763</v>
      </c>
      <c r="J73" s="6">
        <f t="shared" ref="J73:J89" si="2">F73/I73</f>
        <v>4.5974440894568689</v>
      </c>
      <c r="K73" s="6">
        <v>49.9</v>
      </c>
      <c r="L73" s="6">
        <v>7.1285714285714281</v>
      </c>
      <c r="M73" s="6">
        <v>0.29702380952380952</v>
      </c>
      <c r="N73" s="6">
        <v>15.8</v>
      </c>
      <c r="O73" s="6">
        <v>2.2571428571428571</v>
      </c>
      <c r="P73" s="6">
        <v>9.4047619047619047E-2</v>
      </c>
      <c r="Q73" s="6">
        <f t="shared" ref="Q73:Q89" si="3">M73/P73</f>
        <v>3.1582278481012658</v>
      </c>
    </row>
    <row r="74" spans="2:17" x14ac:dyDescent="0.25">
      <c r="B74">
        <v>41</v>
      </c>
      <c r="C74" s="6">
        <v>0.2857142857142857</v>
      </c>
      <c r="D74" s="6">
        <v>578.9</v>
      </c>
      <c r="E74" s="6">
        <v>82.7</v>
      </c>
      <c r="F74" s="6">
        <v>3.4458333333333333</v>
      </c>
      <c r="G74" s="6">
        <v>132.80000000000001</v>
      </c>
      <c r="H74" s="6">
        <v>18.971428571428572</v>
      </c>
      <c r="I74" s="6">
        <v>0.79047619047619044</v>
      </c>
      <c r="J74" s="6">
        <f t="shared" si="2"/>
        <v>4.3591867469879517</v>
      </c>
      <c r="K74" s="6">
        <v>37.200000000000003</v>
      </c>
      <c r="L74" s="6">
        <v>5.3142857142857149</v>
      </c>
      <c r="M74" s="6">
        <v>0.22142857142857145</v>
      </c>
      <c r="N74" s="6">
        <v>12.3</v>
      </c>
      <c r="O74" s="6">
        <v>1.7571428571428573</v>
      </c>
      <c r="P74" s="6">
        <v>7.3214285714285718E-2</v>
      </c>
      <c r="Q74" s="6">
        <f t="shared" si="3"/>
        <v>3.024390243902439</v>
      </c>
    </row>
    <row r="75" spans="2:17" x14ac:dyDescent="0.25">
      <c r="B75">
        <v>42</v>
      </c>
      <c r="C75" s="6">
        <v>4.4285714285714288</v>
      </c>
      <c r="D75" s="6">
        <v>400.1</v>
      </c>
      <c r="E75" s="6">
        <v>57.157142857142858</v>
      </c>
      <c r="F75" s="6">
        <v>2.3815476190476192</v>
      </c>
      <c r="G75" s="6">
        <v>88.6</v>
      </c>
      <c r="H75" s="6">
        <v>12.657142857142857</v>
      </c>
      <c r="I75" s="6">
        <v>0.52738095238095239</v>
      </c>
      <c r="J75" s="6">
        <f t="shared" si="2"/>
        <v>4.5158013544018063</v>
      </c>
      <c r="K75" s="6">
        <v>60</v>
      </c>
      <c r="L75" s="6">
        <v>8.5714285714285712</v>
      </c>
      <c r="M75" s="6">
        <v>0.35714285714285715</v>
      </c>
      <c r="N75" s="6">
        <v>18.7</v>
      </c>
      <c r="O75" s="6">
        <v>2.6714285714285713</v>
      </c>
      <c r="P75" s="6">
        <v>0.1113095238095238</v>
      </c>
      <c r="Q75" s="6">
        <f t="shared" si="3"/>
        <v>3.2085561497326207</v>
      </c>
    </row>
    <row r="76" spans="2:17" x14ac:dyDescent="0.25">
      <c r="B76">
        <v>43</v>
      </c>
      <c r="C76" s="6">
        <v>5.5714285714285712</v>
      </c>
      <c r="D76" s="6">
        <v>352.4</v>
      </c>
      <c r="E76" s="6">
        <v>50.342857142857142</v>
      </c>
      <c r="F76" s="6">
        <v>2.0976190476190477</v>
      </c>
      <c r="G76" s="6">
        <v>76.599999999999994</v>
      </c>
      <c r="H76" s="6">
        <v>10.942857142857141</v>
      </c>
      <c r="I76" s="6">
        <v>0.45595238095238089</v>
      </c>
      <c r="J76" s="6">
        <f t="shared" si="2"/>
        <v>4.6005221932114893</v>
      </c>
      <c r="K76" s="6">
        <v>43.6</v>
      </c>
      <c r="L76" s="6">
        <v>6.2285714285714286</v>
      </c>
      <c r="M76" s="6">
        <v>0.25952380952380955</v>
      </c>
      <c r="N76" s="6">
        <v>13.8</v>
      </c>
      <c r="O76" s="6">
        <v>1.9714285714285715</v>
      </c>
      <c r="P76" s="6">
        <v>8.2142857142857142E-2</v>
      </c>
      <c r="Q76" s="6">
        <f t="shared" si="3"/>
        <v>3.1594202898550727</v>
      </c>
    </row>
    <row r="77" spans="2:17" x14ac:dyDescent="0.25">
      <c r="B77">
        <v>44</v>
      </c>
      <c r="C77" s="6">
        <v>1.7142857142857142</v>
      </c>
      <c r="D77" s="6">
        <v>491.6</v>
      </c>
      <c r="E77" s="6">
        <v>70.228571428571428</v>
      </c>
      <c r="F77" s="6">
        <v>2.926190476190476</v>
      </c>
      <c r="G77" s="6">
        <v>109.9</v>
      </c>
      <c r="H77" s="6">
        <v>15.700000000000001</v>
      </c>
      <c r="I77" s="6">
        <v>0.65416666666666667</v>
      </c>
      <c r="J77" s="6">
        <f t="shared" si="2"/>
        <v>4.4731574158325751</v>
      </c>
      <c r="K77" s="6">
        <v>42.6</v>
      </c>
      <c r="L77" s="6">
        <v>6.0857142857142863</v>
      </c>
      <c r="M77" s="6">
        <v>0.25357142857142861</v>
      </c>
      <c r="N77" s="6">
        <v>13.7</v>
      </c>
      <c r="O77" s="6">
        <v>1.9571428571428571</v>
      </c>
      <c r="P77" s="6">
        <v>8.1547619047619049E-2</v>
      </c>
      <c r="Q77" s="6">
        <f t="shared" si="3"/>
        <v>3.1094890510948909</v>
      </c>
    </row>
    <row r="78" spans="2:17" x14ac:dyDescent="0.25">
      <c r="B78">
        <v>45</v>
      </c>
      <c r="C78" s="6">
        <v>5.8571428571428568</v>
      </c>
      <c r="D78" s="6">
        <v>394.9</v>
      </c>
      <c r="E78" s="6">
        <v>56.414285714285711</v>
      </c>
      <c r="F78" s="6">
        <v>2.350595238095238</v>
      </c>
      <c r="G78" s="6">
        <v>85.7</v>
      </c>
      <c r="H78" s="6">
        <v>12.242857142857144</v>
      </c>
      <c r="I78" s="6">
        <v>0.51011904761904769</v>
      </c>
      <c r="J78" s="6">
        <f t="shared" si="2"/>
        <v>4.6079346557759617</v>
      </c>
      <c r="K78" s="6">
        <v>54.2</v>
      </c>
      <c r="L78" s="6">
        <v>7.7428571428571429</v>
      </c>
      <c r="M78" s="6">
        <v>0.32261904761904764</v>
      </c>
      <c r="N78" s="6">
        <v>17.2</v>
      </c>
      <c r="O78" s="6">
        <v>2.4571428571428569</v>
      </c>
      <c r="P78" s="6">
        <v>0.10238095238095236</v>
      </c>
      <c r="Q78" s="6">
        <f t="shared" si="3"/>
        <v>3.1511627906976751</v>
      </c>
    </row>
    <row r="79" spans="2:17" x14ac:dyDescent="0.25">
      <c r="B79">
        <v>46</v>
      </c>
      <c r="C79" s="6">
        <v>2.8571428571428572</v>
      </c>
      <c r="D79" s="6">
        <v>483.8</v>
      </c>
      <c r="E79" s="6">
        <v>69.114285714285714</v>
      </c>
      <c r="F79" s="6">
        <v>2.8797619047619047</v>
      </c>
      <c r="G79" s="6">
        <v>106.8</v>
      </c>
      <c r="H79" s="6">
        <v>15.257142857142856</v>
      </c>
      <c r="I79" s="6">
        <v>0.63571428571428568</v>
      </c>
      <c r="J79" s="6">
        <f t="shared" si="2"/>
        <v>4.5299625468164795</v>
      </c>
      <c r="K79" s="6">
        <v>45.4</v>
      </c>
      <c r="L79" s="6">
        <v>6.4857142857142858</v>
      </c>
      <c r="M79" s="6">
        <v>0.27023809523809522</v>
      </c>
      <c r="N79" s="6">
        <v>14.3</v>
      </c>
      <c r="O79" s="6">
        <v>2.0428571428571431</v>
      </c>
      <c r="P79" s="6">
        <v>8.5119047619047636E-2</v>
      </c>
      <c r="Q79" s="6">
        <f t="shared" si="3"/>
        <v>3.1748251748251741</v>
      </c>
    </row>
    <row r="80" spans="2:17" x14ac:dyDescent="0.25">
      <c r="B80">
        <v>47</v>
      </c>
      <c r="C80" s="6">
        <v>0.8571428571428571</v>
      </c>
      <c r="D80" s="6">
        <v>543.1</v>
      </c>
      <c r="E80" s="6">
        <v>77.585714285714289</v>
      </c>
      <c r="F80" s="6">
        <v>3.2327380952380955</v>
      </c>
      <c r="G80" s="6">
        <v>121.5</v>
      </c>
      <c r="H80" s="6">
        <v>17.357142857142858</v>
      </c>
      <c r="I80" s="6">
        <v>0.7232142857142857</v>
      </c>
      <c r="J80" s="6">
        <f t="shared" si="2"/>
        <v>4.4699588477366259</v>
      </c>
      <c r="K80" s="6">
        <v>46.5</v>
      </c>
      <c r="L80" s="6">
        <v>6.6428571428571432</v>
      </c>
      <c r="M80" s="6">
        <v>0.2767857142857143</v>
      </c>
      <c r="N80" s="6">
        <v>15.1</v>
      </c>
      <c r="O80" s="6">
        <v>2.157142857142857</v>
      </c>
      <c r="P80" s="6">
        <v>8.9880952380952381E-2</v>
      </c>
      <c r="Q80" s="6">
        <f t="shared" si="3"/>
        <v>3.0794701986754967</v>
      </c>
    </row>
    <row r="81" spans="2:19" x14ac:dyDescent="0.25">
      <c r="B81">
        <v>48</v>
      </c>
      <c r="C81" s="6">
        <v>1.2857142857142858</v>
      </c>
      <c r="D81" s="6">
        <v>544.70000000000005</v>
      </c>
      <c r="E81" s="6">
        <v>77.814285714285717</v>
      </c>
      <c r="F81" s="6">
        <v>3.242261904761905</v>
      </c>
      <c r="G81" s="6">
        <v>122.6</v>
      </c>
      <c r="H81" s="6">
        <v>17.514285714285712</v>
      </c>
      <c r="I81" s="6">
        <v>0.72976190476190472</v>
      </c>
      <c r="J81" s="6">
        <f t="shared" si="2"/>
        <v>4.4429037520391521</v>
      </c>
      <c r="K81" s="6">
        <v>54.5</v>
      </c>
      <c r="L81" s="6">
        <v>7.7857142857142856</v>
      </c>
      <c r="M81" s="6">
        <v>0.32440476190476192</v>
      </c>
      <c r="N81" s="6">
        <v>17.5</v>
      </c>
      <c r="O81" s="6">
        <v>2.5</v>
      </c>
      <c r="P81" s="6">
        <v>0.10416666666666667</v>
      </c>
      <c r="Q81" s="6">
        <f t="shared" si="3"/>
        <v>3.1142857142857143</v>
      </c>
    </row>
    <row r="82" spans="2:19" x14ac:dyDescent="0.25">
      <c r="B82">
        <v>49</v>
      </c>
      <c r="C82" s="6">
        <v>2</v>
      </c>
      <c r="D82" s="6">
        <v>514.6</v>
      </c>
      <c r="E82" s="6">
        <v>73.51428571428572</v>
      </c>
      <c r="F82" s="6">
        <v>3.0630952380952383</v>
      </c>
      <c r="G82" s="6">
        <v>115</v>
      </c>
      <c r="H82" s="6">
        <v>16.428571428571427</v>
      </c>
      <c r="I82" s="6">
        <v>0.68452380952380942</v>
      </c>
      <c r="J82" s="6">
        <f t="shared" si="2"/>
        <v>4.4747826086956533</v>
      </c>
      <c r="K82" s="6">
        <v>47.6</v>
      </c>
      <c r="L82" s="6">
        <v>6.8</v>
      </c>
      <c r="M82" s="6">
        <v>0.28333333333333333</v>
      </c>
      <c r="N82" s="6">
        <v>15.3</v>
      </c>
      <c r="O82" s="6">
        <v>2.1857142857142859</v>
      </c>
      <c r="P82" s="6">
        <v>9.1071428571428581E-2</v>
      </c>
      <c r="Q82" s="6">
        <f t="shared" si="3"/>
        <v>3.1111111111111107</v>
      </c>
    </row>
    <row r="83" spans="2:19" x14ac:dyDescent="0.25">
      <c r="B83">
        <v>50</v>
      </c>
      <c r="C83" s="6">
        <v>2.1428571428571428</v>
      </c>
      <c r="D83" s="6">
        <v>561.29999999999995</v>
      </c>
      <c r="E83" s="6">
        <v>80.185714285714283</v>
      </c>
      <c r="F83" s="6">
        <v>3.3410714285714285</v>
      </c>
      <c r="G83" s="6">
        <v>125</v>
      </c>
      <c r="H83" s="6">
        <v>17.857142857142858</v>
      </c>
      <c r="I83" s="6">
        <v>0.74404761904761907</v>
      </c>
      <c r="J83" s="6">
        <f t="shared" si="2"/>
        <v>4.4904000000000002</v>
      </c>
      <c r="K83" s="6">
        <v>53.8</v>
      </c>
      <c r="L83" s="6">
        <v>7.6857142857142851</v>
      </c>
      <c r="M83" s="6">
        <v>0.32023809523809521</v>
      </c>
      <c r="N83" s="6">
        <v>17.3</v>
      </c>
      <c r="O83" s="6">
        <v>2.4714285714285715</v>
      </c>
      <c r="P83" s="6">
        <v>0.10297619047619049</v>
      </c>
      <c r="Q83" s="6">
        <f t="shared" si="3"/>
        <v>3.1098265895953752</v>
      </c>
    </row>
    <row r="84" spans="2:19" x14ac:dyDescent="0.25">
      <c r="B84">
        <v>51</v>
      </c>
      <c r="C84" s="6">
        <v>-0.2857142857142857</v>
      </c>
      <c r="D84" s="6">
        <v>558.79999999999995</v>
      </c>
      <c r="E84" s="6">
        <v>79.828571428571422</v>
      </c>
      <c r="F84" s="6">
        <v>3.3261904761904759</v>
      </c>
      <c r="G84" s="6">
        <v>127</v>
      </c>
      <c r="H84" s="6">
        <v>18.142857142857142</v>
      </c>
      <c r="I84" s="6">
        <v>0.75595238095238093</v>
      </c>
      <c r="J84" s="6">
        <f t="shared" si="2"/>
        <v>4.3999999999999995</v>
      </c>
      <c r="K84" s="6">
        <v>48.4</v>
      </c>
      <c r="L84" s="6">
        <v>6.9142857142857137</v>
      </c>
      <c r="M84" s="6">
        <v>0.28809523809523807</v>
      </c>
      <c r="N84" s="6">
        <v>15.9</v>
      </c>
      <c r="O84" s="6">
        <v>2.2714285714285714</v>
      </c>
      <c r="P84" s="6">
        <v>9.464285714285714E-2</v>
      </c>
      <c r="Q84" s="6">
        <f t="shared" si="3"/>
        <v>3.0440251572327042</v>
      </c>
    </row>
    <row r="85" spans="2:19" x14ac:dyDescent="0.25">
      <c r="B85">
        <v>52</v>
      </c>
      <c r="C85" s="6">
        <v>1</v>
      </c>
      <c r="D85" s="6">
        <v>607.79999999999995</v>
      </c>
      <c r="E85" s="6">
        <v>86.828571428571422</v>
      </c>
      <c r="F85" s="6">
        <v>3.6178571428571424</v>
      </c>
      <c r="G85" s="6">
        <v>137.6</v>
      </c>
      <c r="H85" s="6">
        <v>19.657142857142855</v>
      </c>
      <c r="I85" s="6">
        <v>0.81904761904761891</v>
      </c>
      <c r="J85" s="6">
        <f t="shared" si="2"/>
        <v>4.4171511627906979</v>
      </c>
      <c r="K85" s="6">
        <v>49.4</v>
      </c>
      <c r="L85" s="6">
        <v>7.0571428571428569</v>
      </c>
      <c r="M85" s="6">
        <v>0.29404761904761906</v>
      </c>
      <c r="N85" s="6">
        <v>15.9</v>
      </c>
      <c r="O85" s="6">
        <v>2.2714285714285714</v>
      </c>
      <c r="P85" s="6">
        <v>9.464285714285714E-2</v>
      </c>
      <c r="Q85" s="6">
        <f t="shared" si="3"/>
        <v>3.1069182389937109</v>
      </c>
    </row>
    <row r="86" spans="2:19" x14ac:dyDescent="0.25">
      <c r="B86">
        <v>53</v>
      </c>
      <c r="C86" s="13">
        <f>Keskilämpötilat!H85</f>
        <v>-8</v>
      </c>
      <c r="D86" s="6">
        <v>800</v>
      </c>
      <c r="E86" s="6">
        <f>D86/7</f>
        <v>114.28571428571429</v>
      </c>
      <c r="F86" s="6">
        <f>E86/24</f>
        <v>4.7619047619047619</v>
      </c>
      <c r="G86" s="6">
        <v>193</v>
      </c>
      <c r="H86" s="6">
        <f>G86/7</f>
        <v>27.571428571428573</v>
      </c>
      <c r="I86" s="6">
        <f>H86/24</f>
        <v>1.1488095238095239</v>
      </c>
      <c r="J86" s="6">
        <f>D86/G86</f>
        <v>4.1450777202072535</v>
      </c>
      <c r="K86" s="6">
        <v>50</v>
      </c>
      <c r="L86" s="6">
        <f>K86/7</f>
        <v>7.1428571428571432</v>
      </c>
      <c r="M86" s="6">
        <f>L86/24</f>
        <v>0.29761904761904762</v>
      </c>
      <c r="N86" s="6">
        <v>16.7</v>
      </c>
      <c r="O86" s="6">
        <f>N86/7</f>
        <v>2.3857142857142857</v>
      </c>
      <c r="P86" s="6">
        <f>O86/24</f>
        <v>9.9404761904761899E-2</v>
      </c>
      <c r="Q86" s="6">
        <f>K86/N86</f>
        <v>2.9940119760479043</v>
      </c>
      <c r="S86" s="6"/>
    </row>
    <row r="87" spans="2:19" x14ac:dyDescent="0.25">
      <c r="B87">
        <v>1</v>
      </c>
      <c r="C87" s="6">
        <v>-20.285714285714285</v>
      </c>
      <c r="D87" s="6">
        <v>1085.7</v>
      </c>
      <c r="E87" s="6">
        <v>155.1</v>
      </c>
      <c r="F87" s="6">
        <v>6.4624999999999995</v>
      </c>
      <c r="G87" s="6">
        <v>271.7</v>
      </c>
      <c r="H87" s="6">
        <v>38.81428571428571</v>
      </c>
      <c r="I87" s="6">
        <v>1.6172619047619046</v>
      </c>
      <c r="J87" s="6">
        <f t="shared" si="2"/>
        <v>3.9959514170040489</v>
      </c>
      <c r="K87" s="6">
        <v>52.7</v>
      </c>
      <c r="L87" s="6">
        <v>7.5285714285714294</v>
      </c>
      <c r="M87" s="6">
        <v>0.31369047619047624</v>
      </c>
      <c r="N87" s="6">
        <v>17.8</v>
      </c>
      <c r="O87" s="6">
        <v>2.5428571428571431</v>
      </c>
      <c r="P87" s="6">
        <v>0.10595238095238096</v>
      </c>
      <c r="Q87" s="6">
        <f t="shared" si="3"/>
        <v>2.9606741573033708</v>
      </c>
    </row>
    <row r="88" spans="2:19" x14ac:dyDescent="0.25">
      <c r="B88">
        <v>2</v>
      </c>
      <c r="C88" s="6">
        <v>-13.428571428571429</v>
      </c>
      <c r="D88" s="6">
        <v>851.8</v>
      </c>
      <c r="E88" s="6">
        <v>121.68571428571428</v>
      </c>
      <c r="F88" s="6">
        <v>5.0702380952380954</v>
      </c>
      <c r="G88" s="6">
        <v>200.6</v>
      </c>
      <c r="H88" s="6">
        <v>28.657142857142855</v>
      </c>
      <c r="I88" s="6">
        <v>1.194047619047619</v>
      </c>
      <c r="J88" s="6">
        <f t="shared" si="2"/>
        <v>4.2462612163509474</v>
      </c>
      <c r="K88" s="6">
        <v>52.2</v>
      </c>
      <c r="L88" s="6">
        <v>7.4571428571428573</v>
      </c>
      <c r="M88" s="6">
        <v>0.31071428571428572</v>
      </c>
      <c r="N88" s="6">
        <v>17.100000000000001</v>
      </c>
      <c r="O88" s="6">
        <v>2.4428571428571431</v>
      </c>
      <c r="P88" s="6">
        <v>0.1017857142857143</v>
      </c>
      <c r="Q88" s="6">
        <f t="shared" si="3"/>
        <v>3.0526315789473681</v>
      </c>
    </row>
    <row r="89" spans="2:19" x14ac:dyDescent="0.25">
      <c r="B89">
        <v>3</v>
      </c>
      <c r="C89" s="6">
        <v>-15.714285714285714</v>
      </c>
      <c r="D89" s="6">
        <v>881.4</v>
      </c>
      <c r="E89" s="6">
        <v>125.91428571428571</v>
      </c>
      <c r="F89" s="6">
        <v>5.246428571428571</v>
      </c>
      <c r="G89" s="6">
        <v>211.4</v>
      </c>
      <c r="H89" s="6">
        <v>30.2</v>
      </c>
      <c r="I89" s="6">
        <v>1.2583333333333333</v>
      </c>
      <c r="J89" s="6">
        <f t="shared" si="2"/>
        <v>4.169347209082308</v>
      </c>
      <c r="K89" s="6">
        <v>57.5</v>
      </c>
      <c r="L89" s="6">
        <v>8.2142857142857135</v>
      </c>
      <c r="M89" s="6">
        <v>0.34226190476190471</v>
      </c>
      <c r="N89" s="6">
        <v>18.8</v>
      </c>
      <c r="O89" s="6">
        <v>2.6857142857142859</v>
      </c>
      <c r="P89" s="6">
        <v>0.11190476190476191</v>
      </c>
      <c r="Q89" s="6">
        <f t="shared" si="3"/>
        <v>3.058510638297872</v>
      </c>
    </row>
    <row r="90" spans="2:19" x14ac:dyDescent="0.25">
      <c r="B90">
        <f>'MLP tuotot &amp; kulutukset'!A112</f>
        <v>4</v>
      </c>
      <c r="C90" s="6">
        <f>Keskilämpötilat!H89</f>
        <v>0</v>
      </c>
      <c r="D90" s="6">
        <f>'MLP tuotot &amp; kulutukset'!D112</f>
        <v>505.7</v>
      </c>
      <c r="E90" s="6">
        <f>D90/7</f>
        <v>72.242857142857147</v>
      </c>
      <c r="F90" s="6">
        <f>E90/24</f>
        <v>3.0101190476190478</v>
      </c>
      <c r="G90" s="6">
        <f>'MLP tuotot &amp; kulutukset'!C112</f>
        <v>110.6</v>
      </c>
      <c r="H90" s="6">
        <f>G90/7</f>
        <v>15.799999999999999</v>
      </c>
      <c r="I90" s="6">
        <f>H90/24</f>
        <v>0.65833333333333333</v>
      </c>
      <c r="J90" s="6">
        <f>D90/G90</f>
        <v>4.5723327305605785</v>
      </c>
      <c r="K90" s="6">
        <f>'MLP tuotot &amp; kulutukset'!H112</f>
        <v>49</v>
      </c>
      <c r="L90" s="6">
        <f>K90/7</f>
        <v>7</v>
      </c>
      <c r="M90" s="6">
        <f>L90/24</f>
        <v>0.29166666666666669</v>
      </c>
      <c r="N90" s="6">
        <f>'MLP tuotot &amp; kulutukset'!G112</f>
        <v>15.6</v>
      </c>
      <c r="O90" s="6">
        <f>N90/7</f>
        <v>2.2285714285714286</v>
      </c>
      <c r="P90" s="6">
        <f>O90/24</f>
        <v>9.285714285714286E-2</v>
      </c>
      <c r="Q90" s="6">
        <f>K90/N90</f>
        <v>3.141025641025641</v>
      </c>
    </row>
    <row r="91" spans="2:19" x14ac:dyDescent="0.25">
      <c r="C91" s="6"/>
      <c r="D91" s="6"/>
      <c r="E91" s="6"/>
      <c r="F91" s="6"/>
      <c r="G91" s="6"/>
      <c r="H91" s="6"/>
      <c r="I91" s="6"/>
      <c r="J91" s="6"/>
      <c r="K91" s="6"/>
      <c r="L91" s="6"/>
      <c r="M91" s="6"/>
      <c r="N91" s="6"/>
      <c r="O91" s="6"/>
      <c r="P91" s="6"/>
      <c r="Q91" s="6"/>
    </row>
    <row r="92" spans="2:19" x14ac:dyDescent="0.25">
      <c r="C92" s="6"/>
      <c r="D92" s="6"/>
      <c r="E92" s="6"/>
      <c r="F92" s="6"/>
      <c r="G92" s="6"/>
      <c r="H92" s="6"/>
      <c r="I92" s="6"/>
      <c r="J92" s="6"/>
      <c r="K92" s="6"/>
      <c r="L92" s="6"/>
      <c r="M92" s="6"/>
      <c r="N92" s="6"/>
      <c r="O92" s="6"/>
      <c r="P92" s="6"/>
      <c r="Q92" s="6"/>
    </row>
    <row r="93" spans="2:19" x14ac:dyDescent="0.25">
      <c r="C93" s="6"/>
      <c r="D93" s="6"/>
      <c r="E93" s="6"/>
      <c r="F93" s="6"/>
      <c r="G93" s="6"/>
      <c r="H93" s="6"/>
      <c r="I93" s="6"/>
      <c r="J93" s="6"/>
      <c r="K93" s="6"/>
      <c r="L93" s="6"/>
      <c r="M93" s="6"/>
      <c r="N93" s="6"/>
      <c r="O93" s="6"/>
      <c r="P93" s="6"/>
      <c r="Q93" s="6"/>
    </row>
    <row r="94" spans="2:19" x14ac:dyDescent="0.25">
      <c r="C94" s="6"/>
      <c r="D94" s="6"/>
      <c r="E94" s="6"/>
      <c r="F94" s="6"/>
      <c r="G94" s="6"/>
      <c r="H94" s="6"/>
      <c r="I94" s="6"/>
      <c r="J94" s="6"/>
      <c r="K94" s="6"/>
      <c r="L94" s="6"/>
      <c r="M94" s="6"/>
      <c r="N94" s="6"/>
      <c r="O94" s="6"/>
      <c r="P94" s="6"/>
      <c r="Q94" s="6"/>
    </row>
    <row r="95" spans="2:19" x14ac:dyDescent="0.25">
      <c r="C95" s="6"/>
      <c r="D95" s="6"/>
      <c r="E95" s="6"/>
      <c r="F95" s="6"/>
      <c r="G95" s="6"/>
      <c r="H95" s="6"/>
      <c r="I95" s="6"/>
      <c r="J95" s="6"/>
      <c r="K95" s="6"/>
      <c r="L95" s="6"/>
      <c r="M95" s="6"/>
      <c r="N95" s="6"/>
      <c r="O95" s="6"/>
      <c r="P95" s="6"/>
      <c r="Q95" s="6"/>
    </row>
  </sheetData>
  <mergeCells count="4">
    <mergeCell ref="C2:F2"/>
    <mergeCell ref="G2:I2"/>
    <mergeCell ref="K2:M2"/>
    <mergeCell ref="N2:P2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B43" workbookViewId="0">
      <selection activeCell="Q60" sqref="M54:Q60"/>
    </sheetView>
  </sheetViews>
  <sheetFormatPr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Lukemat</vt:lpstr>
      <vt:lpstr>MLP tuotot &amp; kulutukset</vt:lpstr>
      <vt:lpstr>Keskilämpötilat</vt:lpstr>
      <vt:lpstr>Tehot</vt:lpstr>
      <vt:lpstr>Graafit</vt:lpstr>
    </vt:vector>
  </TitlesOfParts>
  <Company>DG Win&amp;Soft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Tero</dc:creator>
  <cp:lastModifiedBy>Tero</cp:lastModifiedBy>
  <dcterms:created xsi:type="dcterms:W3CDTF">2015-02-04T09:22:16Z</dcterms:created>
  <dcterms:modified xsi:type="dcterms:W3CDTF">2016-02-01T15:44:06Z</dcterms:modified>
</cp:coreProperties>
</file>