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9155" windowHeight="8475"/>
  </bookViews>
  <sheets>
    <sheet name="Kuukausittain" sheetId="1" r:id="rId1"/>
    <sheet name="Vuosilukemia" sheetId="2" r:id="rId2"/>
    <sheet name="Taul3" sheetId="3" r:id="rId3"/>
  </sheets>
  <calcPr calcId="125725"/>
</workbook>
</file>

<file path=xl/calcChain.xml><?xml version="1.0" encoding="utf-8"?>
<calcChain xmlns="http://schemas.openxmlformats.org/spreadsheetml/2006/main">
  <c r="J21" i="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20"/>
  <c r="J9"/>
  <c r="J10"/>
  <c r="J11"/>
  <c r="J12"/>
  <c r="J13"/>
  <c r="J14"/>
  <c r="J15"/>
  <c r="J16"/>
  <c r="J17"/>
  <c r="J8"/>
  <c r="I61"/>
  <c r="L61"/>
  <c r="M61"/>
  <c r="K61" s="1"/>
  <c r="N61"/>
  <c r="O61"/>
  <c r="P61"/>
  <c r="Q61"/>
  <c r="I60"/>
  <c r="L60"/>
  <c r="M60"/>
  <c r="K60" s="1"/>
  <c r="N60"/>
  <c r="O60"/>
  <c r="P60"/>
  <c r="Q60"/>
  <c r="I59"/>
  <c r="L59"/>
  <c r="M59"/>
  <c r="K59" s="1"/>
  <c r="N59"/>
  <c r="O59"/>
  <c r="P59"/>
  <c r="Q59"/>
  <c r="I58"/>
  <c r="L58"/>
  <c r="M58"/>
  <c r="K58" s="1"/>
  <c r="N58"/>
  <c r="O58"/>
  <c r="P58"/>
  <c r="Q58"/>
  <c r="I57"/>
  <c r="L57"/>
  <c r="M57"/>
  <c r="K57" s="1"/>
  <c r="N57"/>
  <c r="O57"/>
  <c r="P57"/>
  <c r="Q57"/>
  <c r="I56"/>
  <c r="L56"/>
  <c r="M56"/>
  <c r="K56" s="1"/>
  <c r="N56"/>
  <c r="O56"/>
  <c r="P56"/>
  <c r="Q56"/>
  <c r="I55"/>
  <c r="L55"/>
  <c r="M55"/>
  <c r="K55" s="1"/>
  <c r="N55"/>
  <c r="O55"/>
  <c r="P55"/>
  <c r="Q55"/>
  <c r="I54"/>
  <c r="L54"/>
  <c r="M54"/>
  <c r="K54" s="1"/>
  <c r="N54"/>
  <c r="O54"/>
  <c r="P54"/>
  <c r="Q54"/>
  <c r="I53"/>
  <c r="L53"/>
  <c r="M53"/>
  <c r="K53" s="1"/>
  <c r="N53"/>
  <c r="O53"/>
  <c r="P53"/>
  <c r="Q53"/>
  <c r="I52"/>
  <c r="L52"/>
  <c r="M52"/>
  <c r="K52" s="1"/>
  <c r="N52"/>
  <c r="O52"/>
  <c r="P52"/>
  <c r="Q52"/>
  <c r="I51"/>
  <c r="L51"/>
  <c r="M51"/>
  <c r="K51" s="1"/>
  <c r="N51"/>
  <c r="O51"/>
  <c r="P51"/>
  <c r="Q51"/>
  <c r="K8"/>
  <c r="K9"/>
  <c r="K10"/>
  <c r="K11"/>
  <c r="K12"/>
  <c r="K13"/>
  <c r="K14"/>
  <c r="K15"/>
  <c r="K16"/>
  <c r="K17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L50"/>
  <c r="I50"/>
  <c r="M50"/>
  <c r="N50"/>
  <c r="O50"/>
  <c r="P50"/>
  <c r="Q50"/>
  <c r="E7" i="2"/>
  <c r="D7"/>
  <c r="C7"/>
  <c r="B7"/>
  <c r="I10" i="1"/>
  <c r="L10"/>
  <c r="M10"/>
  <c r="N10"/>
  <c r="O10"/>
  <c r="P10"/>
  <c r="Q10"/>
  <c r="I49"/>
  <c r="L49"/>
  <c r="M49"/>
  <c r="N49"/>
  <c r="O49"/>
  <c r="P49"/>
  <c r="Q49"/>
  <c r="I48"/>
  <c r="L48"/>
  <c r="M48"/>
  <c r="N48"/>
  <c r="O48"/>
  <c r="P48"/>
  <c r="Q48"/>
  <c r="L47"/>
  <c r="M47"/>
  <c r="N47"/>
  <c r="O47"/>
  <c r="P47"/>
  <c r="Q47"/>
  <c r="I46"/>
  <c r="L46"/>
  <c r="M46"/>
  <c r="N46"/>
  <c r="O46"/>
  <c r="P46"/>
  <c r="Q46"/>
  <c r="P45"/>
  <c r="I45"/>
  <c r="L45"/>
  <c r="M45"/>
  <c r="N45"/>
  <c r="O45"/>
  <c r="Q45"/>
  <c r="I44"/>
  <c r="L44"/>
  <c r="M44"/>
  <c r="N44"/>
  <c r="O44"/>
  <c r="P44"/>
  <c r="Q44"/>
  <c r="I43"/>
  <c r="L43"/>
  <c r="M43"/>
  <c r="N43"/>
  <c r="O43"/>
  <c r="P43"/>
  <c r="Q43"/>
  <c r="N8"/>
  <c r="I42"/>
  <c r="L42"/>
  <c r="M42"/>
  <c r="N42"/>
  <c r="O42"/>
  <c r="P42"/>
  <c r="Q42"/>
  <c r="I41"/>
  <c r="L41"/>
  <c r="M41"/>
  <c r="N41"/>
  <c r="O41"/>
  <c r="P41"/>
  <c r="Q41"/>
  <c r="I40"/>
  <c r="L40"/>
  <c r="M40"/>
  <c r="N40"/>
  <c r="O40"/>
  <c r="P40"/>
  <c r="Q40"/>
  <c r="I39"/>
  <c r="L39"/>
  <c r="M39"/>
  <c r="N39"/>
  <c r="O39"/>
  <c r="P39"/>
  <c r="Q39"/>
  <c r="I38"/>
  <c r="L38"/>
  <c r="M38"/>
  <c r="N38"/>
  <c r="O38"/>
  <c r="P38"/>
  <c r="Q38"/>
  <c r="I37"/>
  <c r="L37"/>
  <c r="M37"/>
  <c r="N37"/>
  <c r="O37"/>
  <c r="P37"/>
  <c r="Q37"/>
  <c r="N21"/>
  <c r="N22"/>
  <c r="N23"/>
  <c r="N24"/>
  <c r="N25"/>
  <c r="N26"/>
  <c r="N27"/>
  <c r="N28"/>
  <c r="N29"/>
  <c r="N30"/>
  <c r="N31"/>
  <c r="N32"/>
  <c r="N33"/>
  <c r="N34"/>
  <c r="N35"/>
  <c r="N36"/>
  <c r="N20"/>
  <c r="N13"/>
  <c r="N14"/>
  <c r="N15"/>
  <c r="N16"/>
  <c r="N17"/>
  <c r="N11"/>
  <c r="N12"/>
  <c r="N6"/>
  <c r="N7"/>
  <c r="N9"/>
  <c r="N5"/>
  <c r="O5"/>
  <c r="I36"/>
  <c r="L36"/>
  <c r="M36"/>
  <c r="O36"/>
  <c r="P36"/>
  <c r="Q36"/>
  <c r="I35"/>
  <c r="L35"/>
  <c r="M35"/>
  <c r="O35"/>
  <c r="P35"/>
  <c r="Q35"/>
  <c r="I34"/>
  <c r="L34"/>
  <c r="M34"/>
  <c r="O34"/>
  <c r="P34"/>
  <c r="Q34"/>
  <c r="I33"/>
  <c r="L33"/>
  <c r="M33"/>
  <c r="O33"/>
  <c r="P33"/>
  <c r="Q33"/>
  <c r="I32"/>
  <c r="L32"/>
  <c r="M32"/>
  <c r="O32"/>
  <c r="P32"/>
  <c r="Q32"/>
  <c r="I31"/>
  <c r="L31"/>
  <c r="M31"/>
  <c r="O31"/>
  <c r="P31"/>
  <c r="Q31"/>
  <c r="I30"/>
  <c r="L30"/>
  <c r="M30"/>
  <c r="O30"/>
  <c r="P30"/>
  <c r="Q30"/>
  <c r="I29"/>
  <c r="L29"/>
  <c r="M29"/>
  <c r="O29"/>
  <c r="P29"/>
  <c r="Q29"/>
  <c r="I28"/>
  <c r="L28"/>
  <c r="M28"/>
  <c r="O28"/>
  <c r="P28"/>
  <c r="Q28"/>
  <c r="I27"/>
  <c r="L27"/>
  <c r="M27"/>
  <c r="O27"/>
  <c r="P27"/>
  <c r="Q27"/>
  <c r="I26"/>
  <c r="L26"/>
  <c r="M26"/>
  <c r="O26"/>
  <c r="P26"/>
  <c r="Q26"/>
  <c r="I25"/>
  <c r="L25"/>
  <c r="M25"/>
  <c r="O25"/>
  <c r="P25"/>
  <c r="Q25"/>
  <c r="I24"/>
  <c r="L24"/>
  <c r="M24"/>
  <c r="O24"/>
  <c r="P24"/>
  <c r="Q24"/>
  <c r="I23"/>
  <c r="L23"/>
  <c r="M23"/>
  <c r="O23"/>
  <c r="P23"/>
  <c r="Q23"/>
  <c r="I22"/>
  <c r="L22"/>
  <c r="M22"/>
  <c r="O22"/>
  <c r="P22"/>
  <c r="Q22"/>
  <c r="L21"/>
  <c r="M21"/>
  <c r="O21"/>
  <c r="P21"/>
  <c r="Q21"/>
  <c r="I21"/>
  <c r="Q20"/>
  <c r="P20"/>
  <c r="O20"/>
  <c r="M20"/>
  <c r="L20"/>
  <c r="I20"/>
  <c r="I17"/>
  <c r="L17"/>
  <c r="M17"/>
  <c r="O17"/>
  <c r="P17"/>
  <c r="Q17"/>
  <c r="I16"/>
  <c r="L16"/>
  <c r="M16"/>
  <c r="O16"/>
  <c r="P16"/>
  <c r="Q16"/>
  <c r="I15"/>
  <c r="L15"/>
  <c r="M15"/>
  <c r="O15"/>
  <c r="P15"/>
  <c r="Q15"/>
  <c r="I11"/>
  <c r="L11"/>
  <c r="M11"/>
  <c r="O11"/>
  <c r="P11"/>
  <c r="Q11"/>
  <c r="I12"/>
  <c r="L12"/>
  <c r="M12"/>
  <c r="O12"/>
  <c r="P12"/>
  <c r="Q12"/>
  <c r="I13"/>
  <c r="L13"/>
  <c r="M13"/>
  <c r="O13"/>
  <c r="P13"/>
  <c r="Q13"/>
  <c r="I14"/>
  <c r="L14"/>
  <c r="M14"/>
  <c r="O14"/>
  <c r="P14"/>
  <c r="Q14"/>
  <c r="I9"/>
  <c r="L9"/>
  <c r="M9"/>
  <c r="O9"/>
  <c r="P9"/>
  <c r="Q9"/>
  <c r="I8"/>
  <c r="L8"/>
  <c r="M8"/>
  <c r="O8"/>
  <c r="P8"/>
  <c r="Q8"/>
  <c r="Q5" l="1"/>
  <c r="Q6"/>
  <c r="Q7"/>
  <c r="P6"/>
  <c r="P7"/>
  <c r="P5"/>
  <c r="L7"/>
  <c r="M7"/>
  <c r="O7"/>
  <c r="O6"/>
  <c r="M5"/>
  <c r="M6"/>
  <c r="L6"/>
  <c r="L5" l="1"/>
</calcChain>
</file>

<file path=xl/comments1.xml><?xml version="1.0" encoding="utf-8"?>
<comments xmlns="http://schemas.openxmlformats.org/spreadsheetml/2006/main">
  <authors>
    <author>Jari Perkola</author>
  </authors>
  <commentList>
    <comment ref="R1" authorId="0">
      <text>
        <r>
          <rPr>
            <sz val="9"/>
            <color indexed="81"/>
            <rFont val="Tahoma"/>
            <charset val="1"/>
          </rPr>
          <t xml:space="preserve">
Keruun tulolämpötila 5 min käynnistymisestä</t>
        </r>
      </text>
    </comment>
    <comment ref="S1" authorId="0">
      <text>
        <r>
          <rPr>
            <sz val="9"/>
            <color indexed="81"/>
            <rFont val="Tahoma"/>
            <charset val="1"/>
          </rPr>
          <t xml:space="preserve">
Viimeinen </t>
        </r>
        <r>
          <rPr>
            <b/>
            <u/>
            <sz val="9"/>
            <color indexed="81"/>
            <rFont val="Tahoma"/>
            <family val="2"/>
          </rPr>
          <t>lämmityksen</t>
        </r>
        <r>
          <rPr>
            <sz val="9"/>
            <color indexed="81"/>
            <rFont val="Tahoma"/>
            <charset val="1"/>
          </rPr>
          <t xml:space="preserve"> (7) menolämpötila</t>
        </r>
      </text>
    </comment>
    <comment ref="G47" authorId="0">
      <text>
        <r>
          <rPr>
            <sz val="9"/>
            <color indexed="81"/>
            <rFont val="Tahoma"/>
            <charset val="1"/>
          </rPr>
          <t>Sähkömittarin vaihto kesken kauden ja siksi muokattu lukema</t>
        </r>
      </text>
    </comment>
  </commentList>
</comments>
</file>

<file path=xl/sharedStrings.xml><?xml version="1.0" encoding="utf-8"?>
<sst xmlns="http://schemas.openxmlformats.org/spreadsheetml/2006/main" count="39" uniqueCount="37">
  <si>
    <t>Käyttö-aika
[h]</t>
  </si>
  <si>
    <r>
      <t>Sisä-lämpö-tila
[</t>
    </r>
    <r>
      <rPr>
        <b/>
        <sz val="11"/>
        <color theme="1"/>
        <rFont val="Calibri"/>
        <family val="2"/>
      </rPr>
      <t>°</t>
    </r>
    <r>
      <rPr>
        <b/>
        <sz val="11"/>
        <color theme="1"/>
        <rFont val="Calibri"/>
        <family val="2"/>
        <scheme val="minor"/>
      </rPr>
      <t>C]</t>
    </r>
  </si>
  <si>
    <t>Käyn-nis-tyk-siä
[kpl]</t>
  </si>
  <si>
    <t>Käyt-tö-aika vesi
[h]</t>
  </si>
  <si>
    <t>Lisäyk-sen aika-ker-roin</t>
  </si>
  <si>
    <t>mittarin sähkö-lukema
[kwh]</t>
  </si>
  <si>
    <t>Lisä-ener-giaa 
[kwh/ vrk]</t>
  </si>
  <si>
    <t>Komp-pres-sorin käyttö-aika
[h/vrk]</t>
  </si>
  <si>
    <t xml:space="preserve"> </t>
  </si>
  <si>
    <t>Aika</t>
  </si>
  <si>
    <t>Keskim. sähköä [kwh/ vrk]</t>
  </si>
  <si>
    <t>Käynnis-tyksiä 
[kpl/vrk]</t>
  </si>
  <si>
    <t>MLP:n näyttöpaneelin vaihto loggausongelmien vuoksi. Lukemat nollautuivat samalla.</t>
  </si>
  <si>
    <t>Käyttö-veden teko-aika
[h/vrk]</t>
  </si>
  <si>
    <t>Lämmitys-aika
[h/vrk]</t>
  </si>
  <si>
    <t>Yläpohjan lisäeristys 13.11</t>
  </si>
  <si>
    <t>TH patterin vaihto 7.11</t>
  </si>
  <si>
    <t>Keruu tulolämpötila alussa 
[C]</t>
  </si>
  <si>
    <t>Keruu paluulämpötila lopussa 
[C]</t>
  </si>
  <si>
    <t>Kattoikkunoihin plexit</t>
  </si>
  <si>
    <t>Lisä-teho keskim. 
[kwh/vrk]</t>
  </si>
  <si>
    <t>Sähkömittarin vaihto</t>
  </si>
  <si>
    <t>Keskimäärin vuodessa</t>
  </si>
  <si>
    <t>Lisäyksen aikakerroin</t>
  </si>
  <si>
    <t>Käyttöaika
[h]</t>
  </si>
  <si>
    <t>Käyttöaika vesi
[h]</t>
  </si>
  <si>
    <t>Käynnistyksiä
[kpl]</t>
  </si>
  <si>
    <t>Yhteensä</t>
  </si>
  <si>
    <t>Keskim. NIBE kulutus [kwh/ vrk]</t>
  </si>
  <si>
    <t>Keskim. muu kulutus [kwh/ vrk]</t>
  </si>
  <si>
    <t>harmaalla pohjalla olevat kopioitu edellistä, jotta käyrissä ei epäjatkuvuuskohtia</t>
  </si>
  <si>
    <t>Alakerran patterit täysillä. Ei termostaatteja</t>
  </si>
  <si>
    <t>keruu:  viimeinen lämmitys kesäkuussa</t>
  </si>
  <si>
    <t>keruu: ensimmäinen elokuun lämmitys</t>
  </si>
  <si>
    <t>keruu: viimeinen lämmitys toukokuussa</t>
  </si>
  <si>
    <t xml:space="preserve">Alakerta takaisin n.10C, pakkasilla meni paljon jos oli täysillä. </t>
  </si>
  <si>
    <t>Huomioita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</si>
</sst>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9"/>
      <color indexed="81"/>
      <name val="Tahoma"/>
      <charset val="1"/>
    </font>
    <font>
      <b/>
      <u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22" fontId="0" fillId="0" borderId="0" xfId="0" applyNumberFormat="1"/>
    <xf numFmtId="2" fontId="0" fillId="0" borderId="0" xfId="0" applyNumberFormat="1"/>
    <xf numFmtId="0" fontId="1" fillId="0" borderId="0" xfId="0" applyFont="1" applyAlignment="1">
      <alignment horizontal="center" wrapText="1"/>
    </xf>
    <xf numFmtId="2" fontId="1" fillId="0" borderId="0" xfId="0" applyNumberFormat="1" applyFont="1" applyAlignment="1">
      <alignment horizontal="center" wrapText="1"/>
    </xf>
    <xf numFmtId="164" fontId="0" fillId="0" borderId="0" xfId="0" applyNumberFormat="1"/>
    <xf numFmtId="0" fontId="0" fillId="0" borderId="0" xfId="0" applyFill="1"/>
    <xf numFmtId="1" fontId="0" fillId="0" borderId="0" xfId="0" applyNumberFormat="1"/>
    <xf numFmtId="0" fontId="1" fillId="0" borderId="0" xfId="0" applyFont="1"/>
    <xf numFmtId="1" fontId="0" fillId="0" borderId="0" xfId="0" applyNumberFormat="1" applyFill="1"/>
    <xf numFmtId="2" fontId="0" fillId="2" borderId="0" xfId="0" applyNumberFormat="1" applyFill="1"/>
    <xf numFmtId="164" fontId="0" fillId="2" borderId="0" xfId="0" applyNumberFormat="1" applyFill="1"/>
    <xf numFmtId="0" fontId="0" fillId="2" borderId="0" xfId="0" applyFill="1"/>
    <xf numFmtId="0" fontId="0" fillId="0" borderId="0" xfId="0" applyFont="1" applyFill="1"/>
  </cellXfs>
  <cellStyles count="1">
    <cellStyle name="Normaali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i-FI"/>
  <c:chart>
    <c:plotArea>
      <c:layout/>
      <c:scatterChart>
        <c:scatterStyle val="lineMarker"/>
        <c:ser>
          <c:idx val="0"/>
          <c:order val="0"/>
          <c:tx>
            <c:strRef>
              <c:f>Kuukausittain!$R$1</c:f>
              <c:strCache>
                <c:ptCount val="1"/>
                <c:pt idx="0">
                  <c:v>Keruu tulolämpötila alussa 
[C]</c:v>
                </c:pt>
              </c:strCache>
            </c:strRef>
          </c:tx>
          <c:marker>
            <c:symbol val="none"/>
          </c:marker>
          <c:xVal>
            <c:numRef>
              <c:f>Kuukausittain!$A$2:$A$60</c:f>
              <c:numCache>
                <c:formatCode>d/m/yyyy\ h:mm</c:formatCode>
                <c:ptCount val="59"/>
                <c:pt idx="1">
                  <c:v>40871.625</c:v>
                </c:pt>
                <c:pt idx="2">
                  <c:v>40912.75</c:v>
                </c:pt>
                <c:pt idx="3">
                  <c:v>40917.75</c:v>
                </c:pt>
                <c:pt idx="4">
                  <c:v>40923.375</c:v>
                </c:pt>
                <c:pt idx="5">
                  <c:v>40923.916666666664</c:v>
                </c:pt>
                <c:pt idx="6">
                  <c:v>40924.875694444447</c:v>
                </c:pt>
                <c:pt idx="7">
                  <c:v>40939.885416666664</c:v>
                </c:pt>
                <c:pt idx="8">
                  <c:v>40965.913194444445</c:v>
                </c:pt>
                <c:pt idx="9">
                  <c:v>40986.294444444444</c:v>
                </c:pt>
                <c:pt idx="10">
                  <c:v>41018.944444444445</c:v>
                </c:pt>
                <c:pt idx="11">
                  <c:v>41035.333333333336</c:v>
                </c:pt>
                <c:pt idx="12">
                  <c:v>41060.816666666666</c:v>
                </c:pt>
                <c:pt idx="13">
                  <c:v>41112.895833333336</c:v>
                </c:pt>
                <c:pt idx="14">
                  <c:v>41121.864583333336</c:v>
                </c:pt>
                <c:pt idx="15">
                  <c:v>41143.864583333336</c:v>
                </c:pt>
                <c:pt idx="16">
                  <c:v>41145.5</c:v>
                </c:pt>
                <c:pt idx="17">
                  <c:v>41145.5</c:v>
                </c:pt>
                <c:pt idx="18">
                  <c:v>41161.317361111112</c:v>
                </c:pt>
                <c:pt idx="19">
                  <c:v>41179.9375</c:v>
                </c:pt>
                <c:pt idx="20">
                  <c:v>41203.666666666664</c:v>
                </c:pt>
                <c:pt idx="21">
                  <c:v>41223.458333333336</c:v>
                </c:pt>
                <c:pt idx="22">
                  <c:v>41243.677083333336</c:v>
                </c:pt>
                <c:pt idx="23">
                  <c:v>41275.583333333336</c:v>
                </c:pt>
                <c:pt idx="24">
                  <c:v>41305.854166666664</c:v>
                </c:pt>
                <c:pt idx="25">
                  <c:v>41332.802083333336</c:v>
                </c:pt>
                <c:pt idx="26">
                  <c:v>41380.402777777781</c:v>
                </c:pt>
                <c:pt idx="27">
                  <c:v>41399.645833333336</c:v>
                </c:pt>
                <c:pt idx="28">
                  <c:v>41425.541666666664</c:v>
                </c:pt>
                <c:pt idx="29">
                  <c:v>41486.708333333336</c:v>
                </c:pt>
                <c:pt idx="30">
                  <c:v>41514.805555555555</c:v>
                </c:pt>
                <c:pt idx="31">
                  <c:v>41547.708333333336</c:v>
                </c:pt>
                <c:pt idx="32">
                  <c:v>41578.75</c:v>
                </c:pt>
                <c:pt idx="33">
                  <c:v>41591.791666666664</c:v>
                </c:pt>
                <c:pt idx="34">
                  <c:v>41609.708333333336</c:v>
                </c:pt>
                <c:pt idx="35">
                  <c:v>41639.75</c:v>
                </c:pt>
                <c:pt idx="36">
                  <c:v>41670.75</c:v>
                </c:pt>
                <c:pt idx="37">
                  <c:v>41699.25</c:v>
                </c:pt>
                <c:pt idx="38">
                  <c:v>41729.75</c:v>
                </c:pt>
                <c:pt idx="39">
                  <c:v>41759.791666666664</c:v>
                </c:pt>
                <c:pt idx="40">
                  <c:v>41790.708333333336</c:v>
                </c:pt>
                <c:pt idx="41">
                  <c:v>41820.291666666664</c:v>
                </c:pt>
                <c:pt idx="42">
                  <c:v>41851.75</c:v>
                </c:pt>
                <c:pt idx="43">
                  <c:v>41882.833333333336</c:v>
                </c:pt>
                <c:pt idx="44">
                  <c:v>41912.875</c:v>
                </c:pt>
                <c:pt idx="45">
                  <c:v>41943.666666666664</c:v>
                </c:pt>
                <c:pt idx="46">
                  <c:v>41973.45833321759</c:v>
                </c:pt>
                <c:pt idx="47">
                  <c:v>42004.75</c:v>
                </c:pt>
                <c:pt idx="48">
                  <c:v>42035.916666666664</c:v>
                </c:pt>
                <c:pt idx="49">
                  <c:v>42064.625</c:v>
                </c:pt>
                <c:pt idx="50">
                  <c:v>42097.25</c:v>
                </c:pt>
                <c:pt idx="51">
                  <c:v>42127.833333333336</c:v>
                </c:pt>
                <c:pt idx="52">
                  <c:v>42158.833333333336</c:v>
                </c:pt>
                <c:pt idx="53">
                  <c:v>42185.833333333336</c:v>
                </c:pt>
                <c:pt idx="54">
                  <c:v>42218.583333333336</c:v>
                </c:pt>
                <c:pt idx="55">
                  <c:v>42248.875</c:v>
                </c:pt>
                <c:pt idx="56">
                  <c:v>42277.875</c:v>
                </c:pt>
                <c:pt idx="57">
                  <c:v>42309.291666666664</c:v>
                </c:pt>
                <c:pt idx="58">
                  <c:v>42339.708333333336</c:v>
                </c:pt>
              </c:numCache>
            </c:numRef>
          </c:xVal>
          <c:yVal>
            <c:numRef>
              <c:f>Kuukausittain!$R$2:$R$62</c:f>
              <c:numCache>
                <c:formatCode>General</c:formatCode>
                <c:ptCount val="61"/>
                <c:pt idx="8">
                  <c:v>0.5</c:v>
                </c:pt>
                <c:pt idx="9">
                  <c:v>1.6</c:v>
                </c:pt>
                <c:pt idx="10">
                  <c:v>1.8</c:v>
                </c:pt>
                <c:pt idx="11">
                  <c:v>3</c:v>
                </c:pt>
                <c:pt idx="12">
                  <c:v>4.8</c:v>
                </c:pt>
                <c:pt idx="13">
                  <c:v>5</c:v>
                </c:pt>
                <c:pt idx="14">
                  <c:v>6.1</c:v>
                </c:pt>
                <c:pt idx="15">
                  <c:v>6.6</c:v>
                </c:pt>
                <c:pt idx="16">
                  <c:v>6.2</c:v>
                </c:pt>
                <c:pt idx="17">
                  <c:v>6.2</c:v>
                </c:pt>
                <c:pt idx="18">
                  <c:v>4.8</c:v>
                </c:pt>
                <c:pt idx="19">
                  <c:v>4.9000000000000004</c:v>
                </c:pt>
                <c:pt idx="20">
                  <c:v>3</c:v>
                </c:pt>
                <c:pt idx="21">
                  <c:v>2.1</c:v>
                </c:pt>
                <c:pt idx="22">
                  <c:v>0.5</c:v>
                </c:pt>
                <c:pt idx="23">
                  <c:v>0.6</c:v>
                </c:pt>
                <c:pt idx="24">
                  <c:v>0.4</c:v>
                </c:pt>
                <c:pt idx="25">
                  <c:v>0.7</c:v>
                </c:pt>
                <c:pt idx="26">
                  <c:v>1.2</c:v>
                </c:pt>
                <c:pt idx="27">
                  <c:v>2.4</c:v>
                </c:pt>
                <c:pt idx="28">
                  <c:v>4.5999999999999996</c:v>
                </c:pt>
                <c:pt idx="29">
                  <c:v>6.5</c:v>
                </c:pt>
                <c:pt idx="30">
                  <c:v>6.1</c:v>
                </c:pt>
                <c:pt idx="31">
                  <c:v>3.3</c:v>
                </c:pt>
                <c:pt idx="32">
                  <c:v>2.9</c:v>
                </c:pt>
                <c:pt idx="33">
                  <c:v>2.4</c:v>
                </c:pt>
                <c:pt idx="34">
                  <c:v>1.7</c:v>
                </c:pt>
                <c:pt idx="35">
                  <c:v>2</c:v>
                </c:pt>
                <c:pt idx="36">
                  <c:v>-1</c:v>
                </c:pt>
                <c:pt idx="37">
                  <c:v>1.1000000000000001</c:v>
                </c:pt>
                <c:pt idx="38">
                  <c:v>1.5</c:v>
                </c:pt>
                <c:pt idx="39">
                  <c:v>3.4</c:v>
                </c:pt>
                <c:pt idx="40">
                  <c:v>4.5</c:v>
                </c:pt>
                <c:pt idx="41">
                  <c:v>5.6</c:v>
                </c:pt>
                <c:pt idx="42">
                  <c:v>5.9</c:v>
                </c:pt>
                <c:pt idx="43">
                  <c:v>5.9</c:v>
                </c:pt>
                <c:pt idx="44">
                  <c:v>4.5</c:v>
                </c:pt>
                <c:pt idx="45">
                  <c:v>2.9</c:v>
                </c:pt>
                <c:pt idx="46">
                  <c:v>1.6</c:v>
                </c:pt>
                <c:pt idx="47">
                  <c:v>0.3</c:v>
                </c:pt>
                <c:pt idx="48">
                  <c:v>0.4</c:v>
                </c:pt>
                <c:pt idx="49">
                  <c:v>0.5</c:v>
                </c:pt>
                <c:pt idx="50">
                  <c:v>0.5</c:v>
                </c:pt>
                <c:pt idx="51">
                  <c:v>2.2999999999999998</c:v>
                </c:pt>
                <c:pt idx="52">
                  <c:v>4</c:v>
                </c:pt>
                <c:pt idx="53">
                  <c:v>4.8</c:v>
                </c:pt>
                <c:pt idx="54">
                  <c:v>5.8</c:v>
                </c:pt>
                <c:pt idx="55">
                  <c:v>5.6</c:v>
                </c:pt>
                <c:pt idx="56">
                  <c:v>4.2</c:v>
                </c:pt>
                <c:pt idx="57">
                  <c:v>2.5</c:v>
                </c:pt>
                <c:pt idx="58">
                  <c:v>1.4</c:v>
                </c:pt>
                <c:pt idx="59">
                  <c:v>0.4</c:v>
                </c:pt>
              </c:numCache>
            </c:numRef>
          </c:yVal>
        </c:ser>
        <c:ser>
          <c:idx val="1"/>
          <c:order val="1"/>
          <c:tx>
            <c:strRef>
              <c:f>Kuukausittain!$S$1</c:f>
              <c:strCache>
                <c:ptCount val="1"/>
                <c:pt idx="0">
                  <c:v>Keruu paluulämpötila lopussa 
[C]</c:v>
                </c:pt>
              </c:strCache>
            </c:strRef>
          </c:tx>
          <c:marker>
            <c:symbol val="none"/>
          </c:marker>
          <c:xVal>
            <c:numRef>
              <c:f>Kuukausittain!$A$2:$A$221</c:f>
              <c:numCache>
                <c:formatCode>d/m/yyyy\ h:mm</c:formatCode>
                <c:ptCount val="220"/>
                <c:pt idx="1">
                  <c:v>40871.625</c:v>
                </c:pt>
                <c:pt idx="2">
                  <c:v>40912.75</c:v>
                </c:pt>
                <c:pt idx="3">
                  <c:v>40917.75</c:v>
                </c:pt>
                <c:pt idx="4">
                  <c:v>40923.375</c:v>
                </c:pt>
                <c:pt idx="5">
                  <c:v>40923.916666666664</c:v>
                </c:pt>
                <c:pt idx="6">
                  <c:v>40924.875694444447</c:v>
                </c:pt>
                <c:pt idx="7">
                  <c:v>40939.885416666664</c:v>
                </c:pt>
                <c:pt idx="8">
                  <c:v>40965.913194444445</c:v>
                </c:pt>
                <c:pt idx="9">
                  <c:v>40986.294444444444</c:v>
                </c:pt>
                <c:pt idx="10">
                  <c:v>41018.944444444445</c:v>
                </c:pt>
                <c:pt idx="11">
                  <c:v>41035.333333333336</c:v>
                </c:pt>
                <c:pt idx="12">
                  <c:v>41060.816666666666</c:v>
                </c:pt>
                <c:pt idx="13">
                  <c:v>41112.895833333336</c:v>
                </c:pt>
                <c:pt idx="14">
                  <c:v>41121.864583333336</c:v>
                </c:pt>
                <c:pt idx="15">
                  <c:v>41143.864583333336</c:v>
                </c:pt>
                <c:pt idx="16">
                  <c:v>41145.5</c:v>
                </c:pt>
                <c:pt idx="17">
                  <c:v>41145.5</c:v>
                </c:pt>
                <c:pt idx="18">
                  <c:v>41161.317361111112</c:v>
                </c:pt>
                <c:pt idx="19">
                  <c:v>41179.9375</c:v>
                </c:pt>
                <c:pt idx="20">
                  <c:v>41203.666666666664</c:v>
                </c:pt>
                <c:pt idx="21">
                  <c:v>41223.458333333336</c:v>
                </c:pt>
                <c:pt idx="22">
                  <c:v>41243.677083333336</c:v>
                </c:pt>
                <c:pt idx="23">
                  <c:v>41275.583333333336</c:v>
                </c:pt>
                <c:pt idx="24">
                  <c:v>41305.854166666664</c:v>
                </c:pt>
                <c:pt idx="25">
                  <c:v>41332.802083333336</c:v>
                </c:pt>
                <c:pt idx="26">
                  <c:v>41380.402777777781</c:v>
                </c:pt>
                <c:pt idx="27">
                  <c:v>41399.645833333336</c:v>
                </c:pt>
                <c:pt idx="28">
                  <c:v>41425.541666666664</c:v>
                </c:pt>
                <c:pt idx="29">
                  <c:v>41486.708333333336</c:v>
                </c:pt>
                <c:pt idx="30">
                  <c:v>41514.805555555555</c:v>
                </c:pt>
                <c:pt idx="31">
                  <c:v>41547.708333333336</c:v>
                </c:pt>
                <c:pt idx="32">
                  <c:v>41578.75</c:v>
                </c:pt>
                <c:pt idx="33">
                  <c:v>41591.791666666664</c:v>
                </c:pt>
                <c:pt idx="34">
                  <c:v>41609.708333333336</c:v>
                </c:pt>
                <c:pt idx="35">
                  <c:v>41639.75</c:v>
                </c:pt>
                <c:pt idx="36">
                  <c:v>41670.75</c:v>
                </c:pt>
                <c:pt idx="37">
                  <c:v>41699.25</c:v>
                </c:pt>
                <c:pt idx="38">
                  <c:v>41729.75</c:v>
                </c:pt>
                <c:pt idx="39">
                  <c:v>41759.791666666664</c:v>
                </c:pt>
                <c:pt idx="40">
                  <c:v>41790.708333333336</c:v>
                </c:pt>
                <c:pt idx="41">
                  <c:v>41820.291666666664</c:v>
                </c:pt>
                <c:pt idx="42">
                  <c:v>41851.75</c:v>
                </c:pt>
                <c:pt idx="43">
                  <c:v>41882.833333333336</c:v>
                </c:pt>
                <c:pt idx="44">
                  <c:v>41912.875</c:v>
                </c:pt>
                <c:pt idx="45">
                  <c:v>41943.666666666664</c:v>
                </c:pt>
                <c:pt idx="46">
                  <c:v>41973.45833321759</c:v>
                </c:pt>
                <c:pt idx="47">
                  <c:v>42004.75</c:v>
                </c:pt>
                <c:pt idx="48">
                  <c:v>42035.916666666664</c:v>
                </c:pt>
                <c:pt idx="49">
                  <c:v>42064.625</c:v>
                </c:pt>
                <c:pt idx="50">
                  <c:v>42097.25</c:v>
                </c:pt>
                <c:pt idx="51">
                  <c:v>42127.833333333336</c:v>
                </c:pt>
                <c:pt idx="52">
                  <c:v>42158.833333333336</c:v>
                </c:pt>
                <c:pt idx="53">
                  <c:v>42185.833333333336</c:v>
                </c:pt>
                <c:pt idx="54">
                  <c:v>42218.583333333336</c:v>
                </c:pt>
                <c:pt idx="55">
                  <c:v>42248.875</c:v>
                </c:pt>
                <c:pt idx="56">
                  <c:v>42277.875</c:v>
                </c:pt>
                <c:pt idx="57">
                  <c:v>42309.291666666664</c:v>
                </c:pt>
                <c:pt idx="58">
                  <c:v>42339.708333333336</c:v>
                </c:pt>
                <c:pt idx="59">
                  <c:v>42369.791666666664</c:v>
                </c:pt>
              </c:numCache>
            </c:numRef>
          </c:xVal>
          <c:yVal>
            <c:numRef>
              <c:f>Kuukausittain!$S$2:$S$221</c:f>
              <c:numCache>
                <c:formatCode>General</c:formatCode>
                <c:ptCount val="220"/>
                <c:pt idx="8">
                  <c:v>-4.7</c:v>
                </c:pt>
                <c:pt idx="9">
                  <c:v>-3.8</c:v>
                </c:pt>
                <c:pt idx="10">
                  <c:v>-3.7</c:v>
                </c:pt>
                <c:pt idx="11">
                  <c:v>-2.5</c:v>
                </c:pt>
                <c:pt idx="12">
                  <c:v>-1.1000000000000001</c:v>
                </c:pt>
                <c:pt idx="13">
                  <c:v>-0.9</c:v>
                </c:pt>
                <c:pt idx="14">
                  <c:v>-0.1</c:v>
                </c:pt>
                <c:pt idx="15">
                  <c:v>1.4</c:v>
                </c:pt>
                <c:pt idx="16">
                  <c:v>1.4</c:v>
                </c:pt>
                <c:pt idx="17">
                  <c:v>1.4</c:v>
                </c:pt>
                <c:pt idx="18">
                  <c:v>-0.9</c:v>
                </c:pt>
                <c:pt idx="19">
                  <c:v>-1.1000000000000001</c:v>
                </c:pt>
                <c:pt idx="20">
                  <c:v>-2.6</c:v>
                </c:pt>
                <c:pt idx="21">
                  <c:v>-3.3</c:v>
                </c:pt>
                <c:pt idx="22">
                  <c:v>-3.3</c:v>
                </c:pt>
                <c:pt idx="23">
                  <c:v>-4.2</c:v>
                </c:pt>
                <c:pt idx="24">
                  <c:v>-4.2</c:v>
                </c:pt>
                <c:pt idx="25">
                  <c:v>-2.6</c:v>
                </c:pt>
                <c:pt idx="26">
                  <c:v>-2.6</c:v>
                </c:pt>
                <c:pt idx="27">
                  <c:v>-1.7</c:v>
                </c:pt>
                <c:pt idx="28">
                  <c:v>-0.4</c:v>
                </c:pt>
                <c:pt idx="29">
                  <c:v>1.4</c:v>
                </c:pt>
                <c:pt idx="30">
                  <c:v>0.7</c:v>
                </c:pt>
                <c:pt idx="31">
                  <c:v>-1.3</c:v>
                </c:pt>
                <c:pt idx="32">
                  <c:v>-1.5</c:v>
                </c:pt>
                <c:pt idx="33">
                  <c:v>-2.1</c:v>
                </c:pt>
                <c:pt idx="34">
                  <c:v>-2.1</c:v>
                </c:pt>
                <c:pt idx="35">
                  <c:v>-2.2999999999999998</c:v>
                </c:pt>
                <c:pt idx="36">
                  <c:v>-4.3</c:v>
                </c:pt>
                <c:pt idx="37">
                  <c:v>-3.4</c:v>
                </c:pt>
                <c:pt idx="38">
                  <c:v>-3</c:v>
                </c:pt>
                <c:pt idx="39">
                  <c:v>-1.9</c:v>
                </c:pt>
                <c:pt idx="40">
                  <c:v>-1</c:v>
                </c:pt>
                <c:pt idx="41">
                  <c:v>0</c:v>
                </c:pt>
                <c:pt idx="42">
                  <c:v>0.4</c:v>
                </c:pt>
                <c:pt idx="43">
                  <c:v>-0.1</c:v>
                </c:pt>
                <c:pt idx="44">
                  <c:v>-1.1000000000000001</c:v>
                </c:pt>
                <c:pt idx="45">
                  <c:v>-2.4</c:v>
                </c:pt>
                <c:pt idx="46">
                  <c:v>-3</c:v>
                </c:pt>
                <c:pt idx="47">
                  <c:v>-3.6</c:v>
                </c:pt>
                <c:pt idx="48">
                  <c:v>-4</c:v>
                </c:pt>
                <c:pt idx="49">
                  <c:v>-3.8</c:v>
                </c:pt>
                <c:pt idx="50">
                  <c:v>-3.5</c:v>
                </c:pt>
                <c:pt idx="51">
                  <c:v>-2.7</c:v>
                </c:pt>
                <c:pt idx="52">
                  <c:v>-1.3</c:v>
                </c:pt>
                <c:pt idx="53">
                  <c:v>-0.8</c:v>
                </c:pt>
                <c:pt idx="54">
                  <c:v>-0.2</c:v>
                </c:pt>
                <c:pt idx="55">
                  <c:v>0.6</c:v>
                </c:pt>
                <c:pt idx="56">
                  <c:v>-1.5</c:v>
                </c:pt>
                <c:pt idx="57">
                  <c:v>-2.6</c:v>
                </c:pt>
                <c:pt idx="58">
                  <c:v>-2.6</c:v>
                </c:pt>
                <c:pt idx="59">
                  <c:v>-3.9</c:v>
                </c:pt>
              </c:numCache>
            </c:numRef>
          </c:yVal>
        </c:ser>
        <c:axId val="72366336"/>
        <c:axId val="72374528"/>
      </c:scatterChart>
      <c:valAx>
        <c:axId val="72366336"/>
        <c:scaling>
          <c:orientation val="minMax"/>
        </c:scaling>
        <c:axPos val="b"/>
        <c:numFmt formatCode="d\.m\.yyyy;@" sourceLinked="0"/>
        <c:tickLblPos val="nextTo"/>
        <c:crossAx val="72374528"/>
        <c:crosses val="autoZero"/>
        <c:crossBetween val="midCat"/>
      </c:valAx>
      <c:valAx>
        <c:axId val="72374528"/>
        <c:scaling>
          <c:orientation val="minMax"/>
        </c:scaling>
        <c:axPos val="l"/>
        <c:majorGridlines/>
        <c:numFmt formatCode="General" sourceLinked="1"/>
        <c:tickLblPos val="nextTo"/>
        <c:crossAx val="72366336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433" l="0.70000000000000062" r="0.70000000000000062" t="0.75000000000000433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i-FI"/>
  <c:chart>
    <c:plotArea>
      <c:layout/>
      <c:scatterChart>
        <c:scatterStyle val="lineMarker"/>
        <c:ser>
          <c:idx val="0"/>
          <c:order val="0"/>
          <c:tx>
            <c:strRef>
              <c:f>Kuukausittain!$I$1</c:f>
              <c:strCache>
                <c:ptCount val="1"/>
                <c:pt idx="0">
                  <c:v>Keskim. sähköä [kwh/ vrk]</c:v>
                </c:pt>
              </c:strCache>
            </c:strRef>
          </c:tx>
          <c:marker>
            <c:symbol val="none"/>
          </c:marker>
          <c:xVal>
            <c:numRef>
              <c:f>Kuukausittain!$A$2:$A$50</c:f>
              <c:numCache>
                <c:formatCode>d/m/yyyy\ h:mm</c:formatCode>
                <c:ptCount val="49"/>
                <c:pt idx="1">
                  <c:v>40871.625</c:v>
                </c:pt>
                <c:pt idx="2">
                  <c:v>40912.75</c:v>
                </c:pt>
                <c:pt idx="3">
                  <c:v>40917.75</c:v>
                </c:pt>
                <c:pt idx="4">
                  <c:v>40923.375</c:v>
                </c:pt>
                <c:pt idx="5">
                  <c:v>40923.916666666664</c:v>
                </c:pt>
                <c:pt idx="6">
                  <c:v>40924.875694444447</c:v>
                </c:pt>
                <c:pt idx="7">
                  <c:v>40939.885416666664</c:v>
                </c:pt>
                <c:pt idx="8">
                  <c:v>40965.913194444445</c:v>
                </c:pt>
                <c:pt idx="9">
                  <c:v>40986.294444444444</c:v>
                </c:pt>
                <c:pt idx="10">
                  <c:v>41018.944444444445</c:v>
                </c:pt>
                <c:pt idx="11">
                  <c:v>41035.333333333336</c:v>
                </c:pt>
                <c:pt idx="12">
                  <c:v>41060.816666666666</c:v>
                </c:pt>
                <c:pt idx="13">
                  <c:v>41112.895833333336</c:v>
                </c:pt>
                <c:pt idx="14">
                  <c:v>41121.864583333336</c:v>
                </c:pt>
                <c:pt idx="15">
                  <c:v>41143.864583333336</c:v>
                </c:pt>
                <c:pt idx="16">
                  <c:v>41145.5</c:v>
                </c:pt>
                <c:pt idx="17">
                  <c:v>41145.5</c:v>
                </c:pt>
                <c:pt idx="18">
                  <c:v>41161.317361111112</c:v>
                </c:pt>
                <c:pt idx="19">
                  <c:v>41179.9375</c:v>
                </c:pt>
                <c:pt idx="20">
                  <c:v>41203.666666666664</c:v>
                </c:pt>
                <c:pt idx="21">
                  <c:v>41223.458333333336</c:v>
                </c:pt>
                <c:pt idx="22">
                  <c:v>41243.677083333336</c:v>
                </c:pt>
                <c:pt idx="23">
                  <c:v>41275.583333333336</c:v>
                </c:pt>
                <c:pt idx="24">
                  <c:v>41305.854166666664</c:v>
                </c:pt>
                <c:pt idx="25">
                  <c:v>41332.802083333336</c:v>
                </c:pt>
                <c:pt idx="26">
                  <c:v>41380.402777777781</c:v>
                </c:pt>
                <c:pt idx="27">
                  <c:v>41399.645833333336</c:v>
                </c:pt>
                <c:pt idx="28">
                  <c:v>41425.541666666664</c:v>
                </c:pt>
                <c:pt idx="29">
                  <c:v>41486.708333333336</c:v>
                </c:pt>
                <c:pt idx="30">
                  <c:v>41514.805555555555</c:v>
                </c:pt>
                <c:pt idx="31">
                  <c:v>41547.708333333336</c:v>
                </c:pt>
                <c:pt idx="32">
                  <c:v>41578.75</c:v>
                </c:pt>
                <c:pt idx="33">
                  <c:v>41591.791666666664</c:v>
                </c:pt>
                <c:pt idx="34">
                  <c:v>41609.708333333336</c:v>
                </c:pt>
                <c:pt idx="35">
                  <c:v>41639.75</c:v>
                </c:pt>
                <c:pt idx="36">
                  <c:v>41670.75</c:v>
                </c:pt>
                <c:pt idx="37">
                  <c:v>41699.25</c:v>
                </c:pt>
                <c:pt idx="38">
                  <c:v>41729.75</c:v>
                </c:pt>
                <c:pt idx="39">
                  <c:v>41759.791666666664</c:v>
                </c:pt>
                <c:pt idx="40">
                  <c:v>41790.708333333336</c:v>
                </c:pt>
                <c:pt idx="41">
                  <c:v>41820.291666666664</c:v>
                </c:pt>
                <c:pt idx="42">
                  <c:v>41851.75</c:v>
                </c:pt>
                <c:pt idx="43">
                  <c:v>41882.833333333336</c:v>
                </c:pt>
                <c:pt idx="44">
                  <c:v>41912.875</c:v>
                </c:pt>
                <c:pt idx="45">
                  <c:v>41943.666666666664</c:v>
                </c:pt>
                <c:pt idx="46">
                  <c:v>41973.45833321759</c:v>
                </c:pt>
                <c:pt idx="47">
                  <c:v>42004.75</c:v>
                </c:pt>
                <c:pt idx="48">
                  <c:v>42035.916666666664</c:v>
                </c:pt>
              </c:numCache>
            </c:numRef>
          </c:xVal>
          <c:yVal>
            <c:numRef>
              <c:f>Kuukausittain!$I$2:$I$50</c:f>
              <c:numCache>
                <c:formatCode>0.00</c:formatCode>
                <c:ptCount val="49"/>
                <c:pt idx="6">
                  <c:v>66.734250542758446</c:v>
                </c:pt>
                <c:pt idx="7">
                  <c:v>60.42750069401351</c:v>
                </c:pt>
                <c:pt idx="8">
                  <c:v>68.350053361784461</c:v>
                </c:pt>
                <c:pt idx="9">
                  <c:v>41.018092609631879</c:v>
                </c:pt>
                <c:pt idx="10">
                  <c:v>34.670750382846848</c:v>
                </c:pt>
                <c:pt idx="11">
                  <c:v>30.264406779658032</c:v>
                </c:pt>
                <c:pt idx="12">
                  <c:v>19.699149771094842</c:v>
                </c:pt>
                <c:pt idx="13">
                  <c:v>9.4855588447069579</c:v>
                </c:pt>
                <c:pt idx="14">
                  <c:v>12.599303135888501</c:v>
                </c:pt>
                <c:pt idx="15">
                  <c:v>11.818181818181818</c:v>
                </c:pt>
                <c:pt idx="17">
                  <c:v>11.818181818181818</c:v>
                </c:pt>
                <c:pt idx="18">
                  <c:v>17.891732888438629</c:v>
                </c:pt>
                <c:pt idx="19">
                  <c:v>18.098683474435301</c:v>
                </c:pt>
                <c:pt idx="20">
                  <c:v>26.928884986833307</c:v>
                </c:pt>
                <c:pt idx="21">
                  <c:v>40.218947368411193</c:v>
                </c:pt>
                <c:pt idx="22">
                  <c:v>41.941267387944357</c:v>
                </c:pt>
                <c:pt idx="23">
                  <c:v>66.287952987267388</c:v>
                </c:pt>
                <c:pt idx="24">
                  <c:v>55.267721954585596</c:v>
                </c:pt>
                <c:pt idx="25">
                  <c:v>47.536142249701534</c:v>
                </c:pt>
                <c:pt idx="26">
                  <c:v>46.448902181048155</c:v>
                </c:pt>
                <c:pt idx="27">
                  <c:v>30.764345001805694</c:v>
                </c:pt>
                <c:pt idx="28">
                  <c:v>15.871279163317535</c:v>
                </c:pt>
                <c:pt idx="29">
                  <c:v>8.9427792915524247</c:v>
                </c:pt>
                <c:pt idx="30">
                  <c:v>8.2214532871981785</c:v>
                </c:pt>
                <c:pt idx="31">
                  <c:v>17.262980160403536</c:v>
                </c:pt>
                <c:pt idx="32">
                  <c:v>29.637583892619766</c:v>
                </c:pt>
                <c:pt idx="33">
                  <c:v>37.341853035150713</c:v>
                </c:pt>
                <c:pt idx="34">
                  <c:v>38.679069767431386</c:v>
                </c:pt>
                <c:pt idx="35">
                  <c:v>45.436893203887166</c:v>
                </c:pt>
                <c:pt idx="36">
                  <c:v>65</c:v>
                </c:pt>
                <c:pt idx="37">
                  <c:v>42.649122807017541</c:v>
                </c:pt>
                <c:pt idx="38">
                  <c:v>37.655737704918032</c:v>
                </c:pt>
                <c:pt idx="39">
                  <c:v>30.221359223303217</c:v>
                </c:pt>
                <c:pt idx="40">
                  <c:v>21.195687331533158</c:v>
                </c:pt>
                <c:pt idx="41">
                  <c:v>13.017464788734726</c:v>
                </c:pt>
                <c:pt idx="42">
                  <c:v>7.1841059602643469</c:v>
                </c:pt>
                <c:pt idx="43">
                  <c:v>11.391957104556472</c:v>
                </c:pt>
                <c:pt idx="44">
                  <c:v>17.692094313454966</c:v>
                </c:pt>
                <c:pt idx="45">
                  <c:v>28.3</c:v>
                </c:pt>
                <c:pt idx="46">
                  <c:v>39.104895256818224</c:v>
                </c:pt>
                <c:pt idx="47">
                  <c:v>49.246338033557052</c:v>
                </c:pt>
                <c:pt idx="48">
                  <c:v>56.534759358293172</c:v>
                </c:pt>
              </c:numCache>
            </c:numRef>
          </c:yVal>
        </c:ser>
        <c:ser>
          <c:idx val="1"/>
          <c:order val="1"/>
          <c:tx>
            <c:strRef>
              <c:f>Kuukausittain!$J$1</c:f>
              <c:strCache>
                <c:ptCount val="1"/>
                <c:pt idx="0">
                  <c:v>Keskim. NIBE kulutus [kwh/ vrk]</c:v>
                </c:pt>
              </c:strCache>
            </c:strRef>
          </c:tx>
          <c:marker>
            <c:symbol val="none"/>
          </c:marker>
          <c:xVal>
            <c:numRef>
              <c:f>Kuukausittain!$A$2:$A$50</c:f>
              <c:numCache>
                <c:formatCode>d/m/yyyy\ h:mm</c:formatCode>
                <c:ptCount val="49"/>
                <c:pt idx="1">
                  <c:v>40871.625</c:v>
                </c:pt>
                <c:pt idx="2">
                  <c:v>40912.75</c:v>
                </c:pt>
                <c:pt idx="3">
                  <c:v>40917.75</c:v>
                </c:pt>
                <c:pt idx="4">
                  <c:v>40923.375</c:v>
                </c:pt>
                <c:pt idx="5">
                  <c:v>40923.916666666664</c:v>
                </c:pt>
                <c:pt idx="6">
                  <c:v>40924.875694444447</c:v>
                </c:pt>
                <c:pt idx="7">
                  <c:v>40939.885416666664</c:v>
                </c:pt>
                <c:pt idx="8">
                  <c:v>40965.913194444445</c:v>
                </c:pt>
                <c:pt idx="9">
                  <c:v>40986.294444444444</c:v>
                </c:pt>
                <c:pt idx="10">
                  <c:v>41018.944444444445</c:v>
                </c:pt>
                <c:pt idx="11">
                  <c:v>41035.333333333336</c:v>
                </c:pt>
                <c:pt idx="12">
                  <c:v>41060.816666666666</c:v>
                </c:pt>
                <c:pt idx="13">
                  <c:v>41112.895833333336</c:v>
                </c:pt>
                <c:pt idx="14">
                  <c:v>41121.864583333336</c:v>
                </c:pt>
                <c:pt idx="15">
                  <c:v>41143.864583333336</c:v>
                </c:pt>
                <c:pt idx="16">
                  <c:v>41145.5</c:v>
                </c:pt>
                <c:pt idx="17">
                  <c:v>41145.5</c:v>
                </c:pt>
                <c:pt idx="18">
                  <c:v>41161.317361111112</c:v>
                </c:pt>
                <c:pt idx="19">
                  <c:v>41179.9375</c:v>
                </c:pt>
                <c:pt idx="20">
                  <c:v>41203.666666666664</c:v>
                </c:pt>
                <c:pt idx="21">
                  <c:v>41223.458333333336</c:v>
                </c:pt>
                <c:pt idx="22">
                  <c:v>41243.677083333336</c:v>
                </c:pt>
                <c:pt idx="23">
                  <c:v>41275.583333333336</c:v>
                </c:pt>
                <c:pt idx="24">
                  <c:v>41305.854166666664</c:v>
                </c:pt>
                <c:pt idx="25">
                  <c:v>41332.802083333336</c:v>
                </c:pt>
                <c:pt idx="26">
                  <c:v>41380.402777777781</c:v>
                </c:pt>
                <c:pt idx="27">
                  <c:v>41399.645833333336</c:v>
                </c:pt>
                <c:pt idx="28">
                  <c:v>41425.541666666664</c:v>
                </c:pt>
                <c:pt idx="29">
                  <c:v>41486.708333333336</c:v>
                </c:pt>
                <c:pt idx="30">
                  <c:v>41514.805555555555</c:v>
                </c:pt>
                <c:pt idx="31">
                  <c:v>41547.708333333336</c:v>
                </c:pt>
                <c:pt idx="32">
                  <c:v>41578.75</c:v>
                </c:pt>
                <c:pt idx="33">
                  <c:v>41591.791666666664</c:v>
                </c:pt>
                <c:pt idx="34">
                  <c:v>41609.708333333336</c:v>
                </c:pt>
                <c:pt idx="35">
                  <c:v>41639.75</c:v>
                </c:pt>
                <c:pt idx="36">
                  <c:v>41670.75</c:v>
                </c:pt>
                <c:pt idx="37">
                  <c:v>41699.25</c:v>
                </c:pt>
                <c:pt idx="38">
                  <c:v>41729.75</c:v>
                </c:pt>
                <c:pt idx="39">
                  <c:v>41759.791666666664</c:v>
                </c:pt>
                <c:pt idx="40">
                  <c:v>41790.708333333336</c:v>
                </c:pt>
                <c:pt idx="41">
                  <c:v>41820.291666666664</c:v>
                </c:pt>
                <c:pt idx="42">
                  <c:v>41851.75</c:v>
                </c:pt>
                <c:pt idx="43">
                  <c:v>41882.833333333336</c:v>
                </c:pt>
                <c:pt idx="44">
                  <c:v>41912.875</c:v>
                </c:pt>
                <c:pt idx="45">
                  <c:v>41943.666666666664</c:v>
                </c:pt>
                <c:pt idx="46">
                  <c:v>41973.45833321759</c:v>
                </c:pt>
                <c:pt idx="47">
                  <c:v>42004.75</c:v>
                </c:pt>
                <c:pt idx="48">
                  <c:v>42035.916666666664</c:v>
                </c:pt>
              </c:numCache>
            </c:numRef>
          </c:xVal>
          <c:yVal>
            <c:numRef>
              <c:f>Kuukausittain!$J$2:$J$50</c:f>
              <c:numCache>
                <c:formatCode>0.00</c:formatCode>
                <c:ptCount val="49"/>
                <c:pt idx="6">
                  <c:v>50.467776972961069</c:v>
                </c:pt>
                <c:pt idx="7">
                  <c:v>43.092069954672482</c:v>
                </c:pt>
                <c:pt idx="8">
                  <c:v>40.572038420485889</c:v>
                </c:pt>
                <c:pt idx="9">
                  <c:v>30.655627108251196</c:v>
                </c:pt>
                <c:pt idx="10">
                  <c:v>25.604900459416932</c:v>
                </c:pt>
                <c:pt idx="11">
                  <c:v>17.048135593218657</c:v>
                </c:pt>
                <c:pt idx="12">
                  <c:v>8.5467625899291964</c:v>
                </c:pt>
                <c:pt idx="13">
                  <c:v>3.2527402192173258</c:v>
                </c:pt>
                <c:pt idx="14">
                  <c:v>2.2076655052264811</c:v>
                </c:pt>
                <c:pt idx="15">
                  <c:v>2.4</c:v>
                </c:pt>
                <c:pt idx="17">
                  <c:v>2.8363636363636364</c:v>
                </c:pt>
                <c:pt idx="18">
                  <c:v>8.762523598366057</c:v>
                </c:pt>
                <c:pt idx="19">
                  <c:v>9.8065863573646475</c:v>
                </c:pt>
                <c:pt idx="20">
                  <c:v>15.575768217736449</c:v>
                </c:pt>
                <c:pt idx="21">
                  <c:v>26.677894736835569</c:v>
                </c:pt>
                <c:pt idx="22">
                  <c:v>24.591035548686243</c:v>
                </c:pt>
                <c:pt idx="23">
                  <c:v>42.750244857982366</c:v>
                </c:pt>
                <c:pt idx="24">
                  <c:v>38.736958017900228</c:v>
                </c:pt>
                <c:pt idx="25">
                  <c:v>33.880170081169013</c:v>
                </c:pt>
                <c:pt idx="26">
                  <c:v>33.554132321831808</c:v>
                </c:pt>
                <c:pt idx="27">
                  <c:v>18.863948033201805</c:v>
                </c:pt>
                <c:pt idx="28">
                  <c:v>5.8619469026559665</c:v>
                </c:pt>
                <c:pt idx="29">
                  <c:v>2.0141689373295408</c:v>
                </c:pt>
                <c:pt idx="30">
                  <c:v>1.8008897676719819</c:v>
                </c:pt>
                <c:pt idx="31">
                  <c:v>8.8260025327133587</c:v>
                </c:pt>
                <c:pt idx="32">
                  <c:v>18.781208053692744</c:v>
                </c:pt>
                <c:pt idx="33">
                  <c:v>22.435782747608009</c:v>
                </c:pt>
                <c:pt idx="34">
                  <c:v>25.049302325574615</c:v>
                </c:pt>
                <c:pt idx="35">
                  <c:v>26.43661581137523</c:v>
                </c:pt>
                <c:pt idx="36">
                  <c:v>40.806451612903224</c:v>
                </c:pt>
                <c:pt idx="37">
                  <c:v>30.10526315789474</c:v>
                </c:pt>
                <c:pt idx="38">
                  <c:v>25.101639344262299</c:v>
                </c:pt>
                <c:pt idx="39">
                  <c:v>18.600832177532709</c:v>
                </c:pt>
                <c:pt idx="40">
                  <c:v>10.033423180591418</c:v>
                </c:pt>
                <c:pt idx="41">
                  <c:v>4.3876056338035365</c:v>
                </c:pt>
                <c:pt idx="42">
                  <c:v>1.4686092715230656</c:v>
                </c:pt>
                <c:pt idx="43">
                  <c:v>2.901876675602991</c:v>
                </c:pt>
                <c:pt idx="44">
                  <c:v>9.0807212205277796</c:v>
                </c:pt>
                <c:pt idx="45">
                  <c:v>17.14749661705142</c:v>
                </c:pt>
                <c:pt idx="46">
                  <c:v>24.812307788703894</c:v>
                </c:pt>
                <c:pt idx="47">
                  <c:v>29.950465934490378</c:v>
                </c:pt>
                <c:pt idx="48">
                  <c:v>33.882352941179107</c:v>
                </c:pt>
              </c:numCache>
            </c:numRef>
          </c:yVal>
        </c:ser>
        <c:ser>
          <c:idx val="2"/>
          <c:order val="2"/>
          <c:tx>
            <c:strRef>
              <c:f>Kuukausittain!$K$1</c:f>
              <c:strCache>
                <c:ptCount val="1"/>
                <c:pt idx="0">
                  <c:v>Keskim. muu kulutus [kwh/ vrk]</c:v>
                </c:pt>
              </c:strCache>
            </c:strRef>
          </c:tx>
          <c:marker>
            <c:symbol val="none"/>
          </c:marker>
          <c:xVal>
            <c:numRef>
              <c:f>Kuukausittain!$A$2:$A$50</c:f>
              <c:numCache>
                <c:formatCode>d/m/yyyy\ h:mm</c:formatCode>
                <c:ptCount val="49"/>
                <c:pt idx="1">
                  <c:v>40871.625</c:v>
                </c:pt>
                <c:pt idx="2">
                  <c:v>40912.75</c:v>
                </c:pt>
                <c:pt idx="3">
                  <c:v>40917.75</c:v>
                </c:pt>
                <c:pt idx="4">
                  <c:v>40923.375</c:v>
                </c:pt>
                <c:pt idx="5">
                  <c:v>40923.916666666664</c:v>
                </c:pt>
                <c:pt idx="6">
                  <c:v>40924.875694444447</c:v>
                </c:pt>
                <c:pt idx="7">
                  <c:v>40939.885416666664</c:v>
                </c:pt>
                <c:pt idx="8">
                  <c:v>40965.913194444445</c:v>
                </c:pt>
                <c:pt idx="9">
                  <c:v>40986.294444444444</c:v>
                </c:pt>
                <c:pt idx="10">
                  <c:v>41018.944444444445</c:v>
                </c:pt>
                <c:pt idx="11">
                  <c:v>41035.333333333336</c:v>
                </c:pt>
                <c:pt idx="12">
                  <c:v>41060.816666666666</c:v>
                </c:pt>
                <c:pt idx="13">
                  <c:v>41112.895833333336</c:v>
                </c:pt>
                <c:pt idx="14">
                  <c:v>41121.864583333336</c:v>
                </c:pt>
                <c:pt idx="15">
                  <c:v>41143.864583333336</c:v>
                </c:pt>
                <c:pt idx="16">
                  <c:v>41145.5</c:v>
                </c:pt>
                <c:pt idx="17">
                  <c:v>41145.5</c:v>
                </c:pt>
                <c:pt idx="18">
                  <c:v>41161.317361111112</c:v>
                </c:pt>
                <c:pt idx="19">
                  <c:v>41179.9375</c:v>
                </c:pt>
                <c:pt idx="20">
                  <c:v>41203.666666666664</c:v>
                </c:pt>
                <c:pt idx="21">
                  <c:v>41223.458333333336</c:v>
                </c:pt>
                <c:pt idx="22">
                  <c:v>41243.677083333336</c:v>
                </c:pt>
                <c:pt idx="23">
                  <c:v>41275.583333333336</c:v>
                </c:pt>
                <c:pt idx="24">
                  <c:v>41305.854166666664</c:v>
                </c:pt>
                <c:pt idx="25">
                  <c:v>41332.802083333336</c:v>
                </c:pt>
                <c:pt idx="26">
                  <c:v>41380.402777777781</c:v>
                </c:pt>
                <c:pt idx="27">
                  <c:v>41399.645833333336</c:v>
                </c:pt>
                <c:pt idx="28">
                  <c:v>41425.541666666664</c:v>
                </c:pt>
                <c:pt idx="29">
                  <c:v>41486.708333333336</c:v>
                </c:pt>
                <c:pt idx="30">
                  <c:v>41514.805555555555</c:v>
                </c:pt>
                <c:pt idx="31">
                  <c:v>41547.708333333336</c:v>
                </c:pt>
                <c:pt idx="32">
                  <c:v>41578.75</c:v>
                </c:pt>
                <c:pt idx="33">
                  <c:v>41591.791666666664</c:v>
                </c:pt>
                <c:pt idx="34">
                  <c:v>41609.708333333336</c:v>
                </c:pt>
                <c:pt idx="35">
                  <c:v>41639.75</c:v>
                </c:pt>
                <c:pt idx="36">
                  <c:v>41670.75</c:v>
                </c:pt>
                <c:pt idx="37">
                  <c:v>41699.25</c:v>
                </c:pt>
                <c:pt idx="38">
                  <c:v>41729.75</c:v>
                </c:pt>
                <c:pt idx="39">
                  <c:v>41759.791666666664</c:v>
                </c:pt>
                <c:pt idx="40">
                  <c:v>41790.708333333336</c:v>
                </c:pt>
                <c:pt idx="41">
                  <c:v>41820.291666666664</c:v>
                </c:pt>
                <c:pt idx="42">
                  <c:v>41851.75</c:v>
                </c:pt>
                <c:pt idx="43">
                  <c:v>41882.833333333336</c:v>
                </c:pt>
                <c:pt idx="44">
                  <c:v>41912.875</c:v>
                </c:pt>
                <c:pt idx="45">
                  <c:v>41943.666666666664</c:v>
                </c:pt>
                <c:pt idx="46">
                  <c:v>41973.45833321759</c:v>
                </c:pt>
                <c:pt idx="47">
                  <c:v>42004.75</c:v>
                </c:pt>
                <c:pt idx="48">
                  <c:v>42035.916666666664</c:v>
                </c:pt>
              </c:numCache>
            </c:numRef>
          </c:xVal>
          <c:yVal>
            <c:numRef>
              <c:f>Kuukausittain!$K$2:$K$50</c:f>
              <c:numCache>
                <c:formatCode>0.00</c:formatCode>
                <c:ptCount val="49"/>
                <c:pt idx="6">
                  <c:v>16.266473569797377</c:v>
                </c:pt>
                <c:pt idx="7">
                  <c:v>17.335430739341028</c:v>
                </c:pt>
                <c:pt idx="8">
                  <c:v>27.778014941298572</c:v>
                </c:pt>
                <c:pt idx="9">
                  <c:v>10.362465501380683</c:v>
                </c:pt>
                <c:pt idx="10">
                  <c:v>9.0658499234299157</c:v>
                </c:pt>
                <c:pt idx="11">
                  <c:v>13.216271186439375</c:v>
                </c:pt>
                <c:pt idx="12">
                  <c:v>11.152387181165645</c:v>
                </c:pt>
                <c:pt idx="13">
                  <c:v>6.2328186254896316</c:v>
                </c:pt>
                <c:pt idx="14">
                  <c:v>10.39163763066202</c:v>
                </c:pt>
                <c:pt idx="15">
                  <c:v>9.418181818181818</c:v>
                </c:pt>
                <c:pt idx="17">
                  <c:v>8.9818181818181824</c:v>
                </c:pt>
                <c:pt idx="18">
                  <c:v>9.1292092900725716</c:v>
                </c:pt>
                <c:pt idx="19">
                  <c:v>8.2920971170706537</c:v>
                </c:pt>
                <c:pt idx="20">
                  <c:v>11.353116769096857</c:v>
                </c:pt>
                <c:pt idx="21">
                  <c:v>13.541052631575624</c:v>
                </c:pt>
                <c:pt idx="22">
                  <c:v>17.350231839258115</c:v>
                </c:pt>
                <c:pt idx="23">
                  <c:v>23.537708129285022</c:v>
                </c:pt>
                <c:pt idx="24">
                  <c:v>16.530763936685368</c:v>
                </c:pt>
                <c:pt idx="25">
                  <c:v>13.655972168532521</c:v>
                </c:pt>
                <c:pt idx="26">
                  <c:v>12.894769859216346</c:v>
                </c:pt>
                <c:pt idx="27">
                  <c:v>11.900396968603889</c:v>
                </c:pt>
                <c:pt idx="28">
                  <c:v>10.009332260661569</c:v>
                </c:pt>
                <c:pt idx="29">
                  <c:v>6.9286103542228838</c:v>
                </c:pt>
                <c:pt idx="30">
                  <c:v>6.4205635195261967</c:v>
                </c:pt>
                <c:pt idx="31">
                  <c:v>8.4369776276901778</c:v>
                </c:pt>
                <c:pt idx="32">
                  <c:v>10.856375838927022</c:v>
                </c:pt>
                <c:pt idx="33">
                  <c:v>14.906070287542704</c:v>
                </c:pt>
                <c:pt idx="34">
                  <c:v>13.629767441856771</c:v>
                </c:pt>
                <c:pt idx="35">
                  <c:v>19.000277392511936</c:v>
                </c:pt>
                <c:pt idx="36">
                  <c:v>24.193548387096776</c:v>
                </c:pt>
                <c:pt idx="37">
                  <c:v>12.543859649122801</c:v>
                </c:pt>
                <c:pt idx="38">
                  <c:v>12.554098360655733</c:v>
                </c:pt>
                <c:pt idx="39">
                  <c:v>11.620527045770508</c:v>
                </c:pt>
                <c:pt idx="40">
                  <c:v>11.16226415094174</c:v>
                </c:pt>
                <c:pt idx="41">
                  <c:v>8.6298591549311894</c:v>
                </c:pt>
                <c:pt idx="42">
                  <c:v>5.7154966887412808</c:v>
                </c:pt>
                <c:pt idx="43">
                  <c:v>8.4900804289534797</c:v>
                </c:pt>
                <c:pt idx="44">
                  <c:v>8.6113730929271863</c:v>
                </c:pt>
                <c:pt idx="45">
                  <c:v>11.152503382948581</c:v>
                </c:pt>
                <c:pt idx="46">
                  <c:v>14.292587468114331</c:v>
                </c:pt>
                <c:pt idx="47">
                  <c:v>19.295872099066674</c:v>
                </c:pt>
                <c:pt idx="48">
                  <c:v>22.652406417114065</c:v>
                </c:pt>
              </c:numCache>
            </c:numRef>
          </c:yVal>
        </c:ser>
        <c:axId val="78740480"/>
        <c:axId val="78762752"/>
      </c:scatterChart>
      <c:valAx>
        <c:axId val="78740480"/>
        <c:scaling>
          <c:orientation val="minMax"/>
        </c:scaling>
        <c:axPos val="b"/>
        <c:numFmt formatCode="d/m/yyyy" sourceLinked="0"/>
        <c:tickLblPos val="nextTo"/>
        <c:crossAx val="78762752"/>
        <c:crosses val="autoZero"/>
        <c:crossBetween val="midCat"/>
      </c:valAx>
      <c:valAx>
        <c:axId val="78762752"/>
        <c:scaling>
          <c:orientation val="minMax"/>
        </c:scaling>
        <c:axPos val="l"/>
        <c:majorGridlines/>
        <c:numFmt formatCode="0.00" sourceLinked="1"/>
        <c:tickLblPos val="nextTo"/>
        <c:crossAx val="78740480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i-FI"/>
  <c:chart>
    <c:plotArea>
      <c:layout/>
      <c:scatterChart>
        <c:scatterStyle val="lineMarker"/>
        <c:ser>
          <c:idx val="0"/>
          <c:order val="0"/>
          <c:tx>
            <c:strRef>
              <c:f>Kuukausittain!$L$1</c:f>
              <c:strCache>
                <c:ptCount val="1"/>
                <c:pt idx="0">
                  <c:v>Käynnis-tyksiä 
[kpl/vrk]</c:v>
                </c:pt>
              </c:strCache>
            </c:strRef>
          </c:tx>
          <c:marker>
            <c:symbol val="none"/>
          </c:marker>
          <c:xVal>
            <c:numRef>
              <c:f>Kuukausittain!$A$2:$A$63</c:f>
              <c:numCache>
                <c:formatCode>d/m/yyyy\ h:mm</c:formatCode>
                <c:ptCount val="62"/>
                <c:pt idx="1">
                  <c:v>40871.625</c:v>
                </c:pt>
                <c:pt idx="2">
                  <c:v>40912.75</c:v>
                </c:pt>
                <c:pt idx="3">
                  <c:v>40917.75</c:v>
                </c:pt>
                <c:pt idx="4">
                  <c:v>40923.375</c:v>
                </c:pt>
                <c:pt idx="5">
                  <c:v>40923.916666666664</c:v>
                </c:pt>
                <c:pt idx="6">
                  <c:v>40924.875694444447</c:v>
                </c:pt>
                <c:pt idx="7">
                  <c:v>40939.885416666664</c:v>
                </c:pt>
                <c:pt idx="8">
                  <c:v>40965.913194444445</c:v>
                </c:pt>
                <c:pt idx="9">
                  <c:v>40986.294444444444</c:v>
                </c:pt>
                <c:pt idx="10">
                  <c:v>41018.944444444445</c:v>
                </c:pt>
                <c:pt idx="11">
                  <c:v>41035.333333333336</c:v>
                </c:pt>
                <c:pt idx="12">
                  <c:v>41060.816666666666</c:v>
                </c:pt>
                <c:pt idx="13">
                  <c:v>41112.895833333336</c:v>
                </c:pt>
                <c:pt idx="14">
                  <c:v>41121.864583333336</c:v>
                </c:pt>
                <c:pt idx="15">
                  <c:v>41143.864583333336</c:v>
                </c:pt>
                <c:pt idx="16">
                  <c:v>41145.5</c:v>
                </c:pt>
                <c:pt idx="17">
                  <c:v>41145.5</c:v>
                </c:pt>
                <c:pt idx="18">
                  <c:v>41161.317361111112</c:v>
                </c:pt>
                <c:pt idx="19">
                  <c:v>41179.9375</c:v>
                </c:pt>
                <c:pt idx="20">
                  <c:v>41203.666666666664</c:v>
                </c:pt>
                <c:pt idx="21">
                  <c:v>41223.458333333336</c:v>
                </c:pt>
                <c:pt idx="22">
                  <c:v>41243.677083333336</c:v>
                </c:pt>
                <c:pt idx="23">
                  <c:v>41275.583333333336</c:v>
                </c:pt>
                <c:pt idx="24">
                  <c:v>41305.854166666664</c:v>
                </c:pt>
                <c:pt idx="25">
                  <c:v>41332.802083333336</c:v>
                </c:pt>
                <c:pt idx="26">
                  <c:v>41380.402777777781</c:v>
                </c:pt>
                <c:pt idx="27">
                  <c:v>41399.645833333336</c:v>
                </c:pt>
                <c:pt idx="28">
                  <c:v>41425.541666666664</c:v>
                </c:pt>
                <c:pt idx="29">
                  <c:v>41486.708333333336</c:v>
                </c:pt>
                <c:pt idx="30">
                  <c:v>41514.805555555555</c:v>
                </c:pt>
                <c:pt idx="31">
                  <c:v>41547.708333333336</c:v>
                </c:pt>
                <c:pt idx="32">
                  <c:v>41578.75</c:v>
                </c:pt>
                <c:pt idx="33">
                  <c:v>41591.791666666664</c:v>
                </c:pt>
                <c:pt idx="34">
                  <c:v>41609.708333333336</c:v>
                </c:pt>
                <c:pt idx="35">
                  <c:v>41639.75</c:v>
                </c:pt>
                <c:pt idx="36">
                  <c:v>41670.75</c:v>
                </c:pt>
                <c:pt idx="37">
                  <c:v>41699.25</c:v>
                </c:pt>
                <c:pt idx="38">
                  <c:v>41729.75</c:v>
                </c:pt>
                <c:pt idx="39">
                  <c:v>41759.791666666664</c:v>
                </c:pt>
                <c:pt idx="40">
                  <c:v>41790.708333333336</c:v>
                </c:pt>
                <c:pt idx="41">
                  <c:v>41820.291666666664</c:v>
                </c:pt>
                <c:pt idx="42">
                  <c:v>41851.75</c:v>
                </c:pt>
                <c:pt idx="43">
                  <c:v>41882.833333333336</c:v>
                </c:pt>
                <c:pt idx="44">
                  <c:v>41912.875</c:v>
                </c:pt>
                <c:pt idx="45">
                  <c:v>41943.666666666664</c:v>
                </c:pt>
                <c:pt idx="46">
                  <c:v>41973.45833321759</c:v>
                </c:pt>
                <c:pt idx="47">
                  <c:v>42004.75</c:v>
                </c:pt>
                <c:pt idx="48">
                  <c:v>42035.916666666664</c:v>
                </c:pt>
                <c:pt idx="49">
                  <c:v>42064.625</c:v>
                </c:pt>
                <c:pt idx="50">
                  <c:v>42097.25</c:v>
                </c:pt>
                <c:pt idx="51">
                  <c:v>42127.833333333336</c:v>
                </c:pt>
                <c:pt idx="52">
                  <c:v>42158.833333333336</c:v>
                </c:pt>
                <c:pt idx="53">
                  <c:v>42185.833333333336</c:v>
                </c:pt>
                <c:pt idx="54">
                  <c:v>42218.583333333336</c:v>
                </c:pt>
                <c:pt idx="55">
                  <c:v>42248.875</c:v>
                </c:pt>
                <c:pt idx="56">
                  <c:v>42277.875</c:v>
                </c:pt>
                <c:pt idx="57">
                  <c:v>42309.291666666664</c:v>
                </c:pt>
                <c:pt idx="58">
                  <c:v>42339.708333333336</c:v>
                </c:pt>
                <c:pt idx="59">
                  <c:v>42369.791666666664</c:v>
                </c:pt>
              </c:numCache>
            </c:numRef>
          </c:xVal>
          <c:yVal>
            <c:numRef>
              <c:f>Kuukausittain!$L$2:$L$63</c:f>
              <c:numCache>
                <c:formatCode>General</c:formatCode>
                <c:ptCount val="62"/>
                <c:pt idx="3" formatCode="0.00">
                  <c:v>9</c:v>
                </c:pt>
                <c:pt idx="4" formatCode="0.00">
                  <c:v>9.2444444444444436</c:v>
                </c:pt>
                <c:pt idx="5" formatCode="0.00">
                  <c:v>1.8461538461621123</c:v>
                </c:pt>
                <c:pt idx="6" formatCode="0.00">
                  <c:v>2.0854453294612014</c:v>
                </c:pt>
                <c:pt idx="7" formatCode="0.00">
                  <c:v>7.2619598408461661</c:v>
                </c:pt>
                <c:pt idx="8" formatCode="0.00">
                  <c:v>8.1067235859114799</c:v>
                </c:pt>
                <c:pt idx="9" formatCode="0.00">
                  <c:v>13.002146580804363</c:v>
                </c:pt>
                <c:pt idx="10" formatCode="0.00">
                  <c:v>14.762633996936556</c:v>
                </c:pt>
                <c:pt idx="11" formatCode="0.00">
                  <c:v>13.972881355930825</c:v>
                </c:pt>
                <c:pt idx="12" formatCode="0.00">
                  <c:v>8.2406801831273242</c:v>
                </c:pt>
                <c:pt idx="13" formatCode="0.00">
                  <c:v>3.8595087607006042</c:v>
                </c:pt>
                <c:pt idx="14" formatCode="0.00">
                  <c:v>5.6864111498257843</c:v>
                </c:pt>
                <c:pt idx="15" formatCode="0.00">
                  <c:v>3.5909090909090908</c:v>
                </c:pt>
                <c:pt idx="17" formatCode="0.00">
                  <c:v>3.5909090909090908</c:v>
                </c:pt>
                <c:pt idx="18" formatCode="0.00">
                  <c:v>8.9774772797112554</c:v>
                </c:pt>
                <c:pt idx="19" formatCode="0.00">
                  <c:v>9.5595420132032149</c:v>
                </c:pt>
                <c:pt idx="20" formatCode="0.00">
                  <c:v>12.221246707639528</c:v>
                </c:pt>
                <c:pt idx="21" formatCode="0.00">
                  <c:v>13.136842105259939</c:v>
                </c:pt>
                <c:pt idx="22" formatCode="0.00">
                  <c:v>12.859350850077281</c:v>
                </c:pt>
                <c:pt idx="23" formatCode="0.00">
                  <c:v>6.3310479921645442</c:v>
                </c:pt>
                <c:pt idx="24" formatCode="0.00">
                  <c:v>8.0935994494163008</c:v>
                </c:pt>
                <c:pt idx="25" formatCode="0.00">
                  <c:v>10.46463084653851</c:v>
                </c:pt>
                <c:pt idx="26" formatCode="0.00">
                  <c:v>10.693121307170291</c:v>
                </c:pt>
                <c:pt idx="27" formatCode="0.00">
                  <c:v>13.043666546373698</c:v>
                </c:pt>
                <c:pt idx="28" formatCode="0.00">
                  <c:v>6.9509251810149788</c:v>
                </c:pt>
                <c:pt idx="29" formatCode="0.00">
                  <c:v>3.0408719346046635</c:v>
                </c:pt>
                <c:pt idx="30" formatCode="0.00">
                  <c:v>2.277805239743218</c:v>
                </c:pt>
                <c:pt idx="31" formatCode="0.00">
                  <c:v>8.8138455044313844</c:v>
                </c:pt>
                <c:pt idx="32" formatCode="0.00">
                  <c:v>12.660402684564747</c:v>
                </c:pt>
                <c:pt idx="33" formatCode="0.00">
                  <c:v>12.881789137382587</c:v>
                </c:pt>
                <c:pt idx="34" formatCode="0.00">
                  <c:v>13.50697674418239</c:v>
                </c:pt>
                <c:pt idx="35" formatCode="0.00">
                  <c:v>12.981969486824903</c:v>
                </c:pt>
                <c:pt idx="36" formatCode="0.00">
                  <c:v>6.806451612903226</c:v>
                </c:pt>
                <c:pt idx="37" formatCode="0.00">
                  <c:v>12.701754385964913</c:v>
                </c:pt>
                <c:pt idx="38" formatCode="0.00">
                  <c:v>12.229508196721312</c:v>
                </c:pt>
                <c:pt idx="39" formatCode="0.00">
                  <c:v>10.984743411928765</c:v>
                </c:pt>
                <c:pt idx="40" formatCode="0.00">
                  <c:v>8.0539083557938849</c:v>
                </c:pt>
                <c:pt idx="41" formatCode="0.00">
                  <c:v>4.5295774647894751</c:v>
                </c:pt>
                <c:pt idx="42" formatCode="0.00">
                  <c:v>1.4622516556290264</c:v>
                </c:pt>
                <c:pt idx="43" formatCode="0.00">
                  <c:v>3.4745308310989245</c:v>
                </c:pt>
                <c:pt idx="44" formatCode="0.00">
                  <c:v>7.5561719833570598</c:v>
                </c:pt>
                <c:pt idx="45" formatCode="0.00">
                  <c:v>11.204330175914279</c:v>
                </c:pt>
                <c:pt idx="46" formatCode="0.00">
                  <c:v>13.225174876554833</c:v>
                </c:pt>
                <c:pt idx="47" formatCode="0.00">
                  <c:v>12.303595160882196</c:v>
                </c:pt>
                <c:pt idx="48" formatCode="0.00">
                  <c:v>12.160427807487578</c:v>
                </c:pt>
                <c:pt idx="49" formatCode="0.00">
                  <c:v>12.748911465891521</c:v>
                </c:pt>
                <c:pt idx="50" formatCode="0.00">
                  <c:v>12.996168582375478</c:v>
                </c:pt>
                <c:pt idx="51" formatCode="0.00">
                  <c:v>12.490463215257865</c:v>
                </c:pt>
                <c:pt idx="52" formatCode="0.00">
                  <c:v>9.9032258064516121</c:v>
                </c:pt>
                <c:pt idx="53" formatCode="0.00">
                  <c:v>6.7777777777777777</c:v>
                </c:pt>
                <c:pt idx="54" formatCode="0.00">
                  <c:v>2.5954198473282442</c:v>
                </c:pt>
                <c:pt idx="55" formatCode="0.00">
                  <c:v>2.7400275103165881</c:v>
                </c:pt>
                <c:pt idx="56" formatCode="0.00">
                  <c:v>8.862068965517242</c:v>
                </c:pt>
                <c:pt idx="57" formatCode="0.00">
                  <c:v>12.222811671088477</c:v>
                </c:pt>
                <c:pt idx="58" formatCode="0.00">
                  <c:v>13.282191780819799</c:v>
                </c:pt>
                <c:pt idx="59" formatCode="0.00">
                  <c:v>12.864265927979913</c:v>
                </c:pt>
              </c:numCache>
            </c:numRef>
          </c:yVal>
        </c:ser>
        <c:ser>
          <c:idx val="1"/>
          <c:order val="1"/>
          <c:tx>
            <c:strRef>
              <c:f>Kuukausittain!$M$1</c:f>
              <c:strCache>
                <c:ptCount val="1"/>
                <c:pt idx="0">
                  <c:v>Komp-pres-sorin käyttö-aika
[h/vrk]</c:v>
                </c:pt>
              </c:strCache>
            </c:strRef>
          </c:tx>
          <c:marker>
            <c:symbol val="none"/>
          </c:marker>
          <c:xVal>
            <c:numRef>
              <c:f>Kuukausittain!$A$2:$A$63</c:f>
              <c:numCache>
                <c:formatCode>d/m/yyyy\ h:mm</c:formatCode>
                <c:ptCount val="62"/>
                <c:pt idx="1">
                  <c:v>40871.625</c:v>
                </c:pt>
                <c:pt idx="2">
                  <c:v>40912.75</c:v>
                </c:pt>
                <c:pt idx="3">
                  <c:v>40917.75</c:v>
                </c:pt>
                <c:pt idx="4">
                  <c:v>40923.375</c:v>
                </c:pt>
                <c:pt idx="5">
                  <c:v>40923.916666666664</c:v>
                </c:pt>
                <c:pt idx="6">
                  <c:v>40924.875694444447</c:v>
                </c:pt>
                <c:pt idx="7">
                  <c:v>40939.885416666664</c:v>
                </c:pt>
                <c:pt idx="8">
                  <c:v>40965.913194444445</c:v>
                </c:pt>
                <c:pt idx="9">
                  <c:v>40986.294444444444</c:v>
                </c:pt>
                <c:pt idx="10">
                  <c:v>41018.944444444445</c:v>
                </c:pt>
                <c:pt idx="11">
                  <c:v>41035.333333333336</c:v>
                </c:pt>
                <c:pt idx="12">
                  <c:v>41060.816666666666</c:v>
                </c:pt>
                <c:pt idx="13">
                  <c:v>41112.895833333336</c:v>
                </c:pt>
                <c:pt idx="14">
                  <c:v>41121.864583333336</c:v>
                </c:pt>
                <c:pt idx="15">
                  <c:v>41143.864583333336</c:v>
                </c:pt>
                <c:pt idx="16">
                  <c:v>41145.5</c:v>
                </c:pt>
                <c:pt idx="17">
                  <c:v>41145.5</c:v>
                </c:pt>
                <c:pt idx="18">
                  <c:v>41161.317361111112</c:v>
                </c:pt>
                <c:pt idx="19">
                  <c:v>41179.9375</c:v>
                </c:pt>
                <c:pt idx="20">
                  <c:v>41203.666666666664</c:v>
                </c:pt>
                <c:pt idx="21">
                  <c:v>41223.458333333336</c:v>
                </c:pt>
                <c:pt idx="22">
                  <c:v>41243.677083333336</c:v>
                </c:pt>
                <c:pt idx="23">
                  <c:v>41275.583333333336</c:v>
                </c:pt>
                <c:pt idx="24">
                  <c:v>41305.854166666664</c:v>
                </c:pt>
                <c:pt idx="25">
                  <c:v>41332.802083333336</c:v>
                </c:pt>
                <c:pt idx="26">
                  <c:v>41380.402777777781</c:v>
                </c:pt>
                <c:pt idx="27">
                  <c:v>41399.645833333336</c:v>
                </c:pt>
                <c:pt idx="28">
                  <c:v>41425.541666666664</c:v>
                </c:pt>
                <c:pt idx="29">
                  <c:v>41486.708333333336</c:v>
                </c:pt>
                <c:pt idx="30">
                  <c:v>41514.805555555555</c:v>
                </c:pt>
                <c:pt idx="31">
                  <c:v>41547.708333333336</c:v>
                </c:pt>
                <c:pt idx="32">
                  <c:v>41578.75</c:v>
                </c:pt>
                <c:pt idx="33">
                  <c:v>41591.791666666664</c:v>
                </c:pt>
                <c:pt idx="34">
                  <c:v>41609.708333333336</c:v>
                </c:pt>
                <c:pt idx="35">
                  <c:v>41639.75</c:v>
                </c:pt>
                <c:pt idx="36">
                  <c:v>41670.75</c:v>
                </c:pt>
                <c:pt idx="37">
                  <c:v>41699.25</c:v>
                </c:pt>
                <c:pt idx="38">
                  <c:v>41729.75</c:v>
                </c:pt>
                <c:pt idx="39">
                  <c:v>41759.791666666664</c:v>
                </c:pt>
                <c:pt idx="40">
                  <c:v>41790.708333333336</c:v>
                </c:pt>
                <c:pt idx="41">
                  <c:v>41820.291666666664</c:v>
                </c:pt>
                <c:pt idx="42">
                  <c:v>41851.75</c:v>
                </c:pt>
                <c:pt idx="43">
                  <c:v>41882.833333333336</c:v>
                </c:pt>
                <c:pt idx="44">
                  <c:v>41912.875</c:v>
                </c:pt>
                <c:pt idx="45">
                  <c:v>41943.666666666664</c:v>
                </c:pt>
                <c:pt idx="46">
                  <c:v>41973.45833321759</c:v>
                </c:pt>
                <c:pt idx="47">
                  <c:v>42004.75</c:v>
                </c:pt>
                <c:pt idx="48">
                  <c:v>42035.916666666664</c:v>
                </c:pt>
                <c:pt idx="49">
                  <c:v>42064.625</c:v>
                </c:pt>
                <c:pt idx="50">
                  <c:v>42097.25</c:v>
                </c:pt>
                <c:pt idx="51">
                  <c:v>42127.833333333336</c:v>
                </c:pt>
                <c:pt idx="52">
                  <c:v>42158.833333333336</c:v>
                </c:pt>
                <c:pt idx="53">
                  <c:v>42185.833333333336</c:v>
                </c:pt>
                <c:pt idx="54">
                  <c:v>42218.583333333336</c:v>
                </c:pt>
                <c:pt idx="55">
                  <c:v>42248.875</c:v>
                </c:pt>
                <c:pt idx="56">
                  <c:v>42277.875</c:v>
                </c:pt>
                <c:pt idx="57">
                  <c:v>42309.291666666664</c:v>
                </c:pt>
                <c:pt idx="58">
                  <c:v>42339.708333333336</c:v>
                </c:pt>
                <c:pt idx="59">
                  <c:v>42369.791666666664</c:v>
                </c:pt>
              </c:numCache>
            </c:numRef>
          </c:xVal>
          <c:yVal>
            <c:numRef>
              <c:f>Kuukausittain!$M$2:$M$63</c:f>
              <c:numCache>
                <c:formatCode>General</c:formatCode>
                <c:ptCount val="62"/>
                <c:pt idx="3" formatCode="0.00">
                  <c:v>18</c:v>
                </c:pt>
                <c:pt idx="4" formatCode="0.00">
                  <c:v>17.777777777777779</c:v>
                </c:pt>
                <c:pt idx="5" formatCode="0.00">
                  <c:v>22.153846153945349</c:v>
                </c:pt>
                <c:pt idx="6" formatCode="0.00">
                  <c:v>22.939898624073212</c:v>
                </c:pt>
                <c:pt idx="7" formatCode="0.00">
                  <c:v>19.587304524851127</c:v>
                </c:pt>
                <c:pt idx="8" formatCode="0.00">
                  <c:v>18.441835645675404</c:v>
                </c:pt>
                <c:pt idx="9" formatCode="0.00">
                  <c:v>13.934375958295997</c:v>
                </c:pt>
                <c:pt idx="10" formatCode="0.00">
                  <c:v>11.638591117916786</c:v>
                </c:pt>
                <c:pt idx="11" formatCode="0.00">
                  <c:v>7.7491525423721166</c:v>
                </c:pt>
                <c:pt idx="12" formatCode="0.00">
                  <c:v>3.8848920863314529</c:v>
                </c:pt>
                <c:pt idx="13" formatCode="0.00">
                  <c:v>1.4785182814624207</c:v>
                </c:pt>
                <c:pt idx="14" formatCode="0.00">
                  <c:v>1.0034843205574913</c:v>
                </c:pt>
                <c:pt idx="15" formatCode="0.00">
                  <c:v>1.0909090909090908</c:v>
                </c:pt>
                <c:pt idx="17" formatCode="0.00">
                  <c:v>1.0909090909090908</c:v>
                </c:pt>
                <c:pt idx="18" formatCode="0.00">
                  <c:v>3.9829652719845714</c:v>
                </c:pt>
                <c:pt idx="19" formatCode="0.00">
                  <c:v>4.4575392533475666</c:v>
                </c:pt>
                <c:pt idx="20" formatCode="0.00">
                  <c:v>7.0798946444256581</c:v>
                </c:pt>
                <c:pt idx="21" formatCode="0.00">
                  <c:v>12.126315789470713</c:v>
                </c:pt>
                <c:pt idx="22" formatCode="0.00">
                  <c:v>11.177743431221019</c:v>
                </c:pt>
                <c:pt idx="23" formatCode="0.00">
                  <c:v>19.431929480901076</c:v>
                </c:pt>
                <c:pt idx="24" formatCode="0.00">
                  <c:v>17.607708189954646</c:v>
                </c:pt>
                <c:pt idx="25" formatCode="0.00">
                  <c:v>15.400077309622276</c:v>
                </c:pt>
                <c:pt idx="26" formatCode="0.00">
                  <c:v>15.251878328105365</c:v>
                </c:pt>
                <c:pt idx="27" formatCode="0.00">
                  <c:v>8.5745218332735469</c:v>
                </c:pt>
                <c:pt idx="28" formatCode="0.00">
                  <c:v>2.6645213193890753</c:v>
                </c:pt>
                <c:pt idx="29" formatCode="0.00">
                  <c:v>0.91553133514979113</c:v>
                </c:pt>
                <c:pt idx="30" formatCode="0.00">
                  <c:v>0.81858625803271901</c:v>
                </c:pt>
                <c:pt idx="31" formatCode="0.00">
                  <c:v>4.0118193330515259</c:v>
                </c:pt>
                <c:pt idx="32" formatCode="0.00">
                  <c:v>8.5369127516785195</c:v>
                </c:pt>
                <c:pt idx="33" formatCode="0.00">
                  <c:v>10.198083067094549</c:v>
                </c:pt>
                <c:pt idx="34" formatCode="0.00">
                  <c:v>11.386046511624825</c:v>
                </c:pt>
                <c:pt idx="35" formatCode="0.00">
                  <c:v>12.016643550625103</c:v>
                </c:pt>
                <c:pt idx="36" formatCode="0.00">
                  <c:v>18.548387096774192</c:v>
                </c:pt>
                <c:pt idx="37" formatCode="0.00">
                  <c:v>13.684210526315789</c:v>
                </c:pt>
                <c:pt idx="38" formatCode="0.00">
                  <c:v>11.409836065573771</c:v>
                </c:pt>
                <c:pt idx="39" formatCode="0.00">
                  <c:v>8.4549237170603213</c:v>
                </c:pt>
                <c:pt idx="40" formatCode="0.00">
                  <c:v>4.5606469002688259</c:v>
                </c:pt>
                <c:pt idx="41" formatCode="0.00">
                  <c:v>1.9943661971834257</c:v>
                </c:pt>
                <c:pt idx="42" formatCode="0.00">
                  <c:v>0.66754966887412071</c:v>
                </c:pt>
                <c:pt idx="43" formatCode="0.00">
                  <c:v>1.3190348525468141</c:v>
                </c:pt>
                <c:pt idx="44" formatCode="0.00">
                  <c:v>4.1276005547853538</c:v>
                </c:pt>
                <c:pt idx="45" formatCode="0.00">
                  <c:v>7.7943166441142813</c:v>
                </c:pt>
                <c:pt idx="46" formatCode="0.00">
                  <c:v>11.278321722138132</c:v>
                </c:pt>
                <c:pt idx="47" formatCode="0.00">
                  <c:v>13.613848152041079</c:v>
                </c:pt>
                <c:pt idx="48" formatCode="0.00">
                  <c:v>15.401069518717776</c:v>
                </c:pt>
                <c:pt idx="49" formatCode="0.00">
                  <c:v>14.560232220608349</c:v>
                </c:pt>
                <c:pt idx="50" formatCode="0.00">
                  <c:v>13.701149425287356</c:v>
                </c:pt>
                <c:pt idx="51" formatCode="0.00">
                  <c:v>9.4822888283371221</c:v>
                </c:pt>
                <c:pt idx="52" formatCode="0.00">
                  <c:v>5.5161290322580649</c:v>
                </c:pt>
                <c:pt idx="53" formatCode="0.00">
                  <c:v>3.0370370370370372</c:v>
                </c:pt>
                <c:pt idx="54" formatCode="0.00">
                  <c:v>1.1908396946564885</c:v>
                </c:pt>
                <c:pt idx="55" formatCode="0.00">
                  <c:v>1.3865199449794783</c:v>
                </c:pt>
                <c:pt idx="56" formatCode="0.00">
                  <c:v>4.7586206896551726</c:v>
                </c:pt>
                <c:pt idx="57" formatCode="0.00">
                  <c:v>9.771883289125423</c:v>
                </c:pt>
                <c:pt idx="58" formatCode="0.00">
                  <c:v>10.882191780820182</c:v>
                </c:pt>
                <c:pt idx="59" formatCode="0.00">
                  <c:v>13.030470914129525</c:v>
                </c:pt>
              </c:numCache>
            </c:numRef>
          </c:yVal>
        </c:ser>
        <c:ser>
          <c:idx val="2"/>
          <c:order val="2"/>
          <c:tx>
            <c:strRef>
              <c:f>Kuukausittain!$N$1</c:f>
              <c:strCache>
                <c:ptCount val="1"/>
                <c:pt idx="0">
                  <c:v>Lämmitys-aika
[h/vrk]</c:v>
                </c:pt>
              </c:strCache>
            </c:strRef>
          </c:tx>
          <c:marker>
            <c:symbol val="none"/>
          </c:marker>
          <c:xVal>
            <c:numRef>
              <c:f>Kuukausittain!$A$2:$A$63</c:f>
              <c:numCache>
                <c:formatCode>d/m/yyyy\ h:mm</c:formatCode>
                <c:ptCount val="62"/>
                <c:pt idx="1">
                  <c:v>40871.625</c:v>
                </c:pt>
                <c:pt idx="2">
                  <c:v>40912.75</c:v>
                </c:pt>
                <c:pt idx="3">
                  <c:v>40917.75</c:v>
                </c:pt>
                <c:pt idx="4">
                  <c:v>40923.375</c:v>
                </c:pt>
                <c:pt idx="5">
                  <c:v>40923.916666666664</c:v>
                </c:pt>
                <c:pt idx="6">
                  <c:v>40924.875694444447</c:v>
                </c:pt>
                <c:pt idx="7">
                  <c:v>40939.885416666664</c:v>
                </c:pt>
                <c:pt idx="8">
                  <c:v>40965.913194444445</c:v>
                </c:pt>
                <c:pt idx="9">
                  <c:v>40986.294444444444</c:v>
                </c:pt>
                <c:pt idx="10">
                  <c:v>41018.944444444445</c:v>
                </c:pt>
                <c:pt idx="11">
                  <c:v>41035.333333333336</c:v>
                </c:pt>
                <c:pt idx="12">
                  <c:v>41060.816666666666</c:v>
                </c:pt>
                <c:pt idx="13">
                  <c:v>41112.895833333336</c:v>
                </c:pt>
                <c:pt idx="14">
                  <c:v>41121.864583333336</c:v>
                </c:pt>
                <c:pt idx="15">
                  <c:v>41143.864583333336</c:v>
                </c:pt>
                <c:pt idx="16">
                  <c:v>41145.5</c:v>
                </c:pt>
                <c:pt idx="17">
                  <c:v>41145.5</c:v>
                </c:pt>
                <c:pt idx="18">
                  <c:v>41161.317361111112</c:v>
                </c:pt>
                <c:pt idx="19">
                  <c:v>41179.9375</c:v>
                </c:pt>
                <c:pt idx="20">
                  <c:v>41203.666666666664</c:v>
                </c:pt>
                <c:pt idx="21">
                  <c:v>41223.458333333336</c:v>
                </c:pt>
                <c:pt idx="22">
                  <c:v>41243.677083333336</c:v>
                </c:pt>
                <c:pt idx="23">
                  <c:v>41275.583333333336</c:v>
                </c:pt>
                <c:pt idx="24">
                  <c:v>41305.854166666664</c:v>
                </c:pt>
                <c:pt idx="25">
                  <c:v>41332.802083333336</c:v>
                </c:pt>
                <c:pt idx="26">
                  <c:v>41380.402777777781</c:v>
                </c:pt>
                <c:pt idx="27">
                  <c:v>41399.645833333336</c:v>
                </c:pt>
                <c:pt idx="28">
                  <c:v>41425.541666666664</c:v>
                </c:pt>
                <c:pt idx="29">
                  <c:v>41486.708333333336</c:v>
                </c:pt>
                <c:pt idx="30">
                  <c:v>41514.805555555555</c:v>
                </c:pt>
                <c:pt idx="31">
                  <c:v>41547.708333333336</c:v>
                </c:pt>
                <c:pt idx="32">
                  <c:v>41578.75</c:v>
                </c:pt>
                <c:pt idx="33">
                  <c:v>41591.791666666664</c:v>
                </c:pt>
                <c:pt idx="34">
                  <c:v>41609.708333333336</c:v>
                </c:pt>
                <c:pt idx="35">
                  <c:v>41639.75</c:v>
                </c:pt>
                <c:pt idx="36">
                  <c:v>41670.75</c:v>
                </c:pt>
                <c:pt idx="37">
                  <c:v>41699.25</c:v>
                </c:pt>
                <c:pt idx="38">
                  <c:v>41729.75</c:v>
                </c:pt>
                <c:pt idx="39">
                  <c:v>41759.791666666664</c:v>
                </c:pt>
                <c:pt idx="40">
                  <c:v>41790.708333333336</c:v>
                </c:pt>
                <c:pt idx="41">
                  <c:v>41820.291666666664</c:v>
                </c:pt>
                <c:pt idx="42">
                  <c:v>41851.75</c:v>
                </c:pt>
                <c:pt idx="43">
                  <c:v>41882.833333333336</c:v>
                </c:pt>
                <c:pt idx="44">
                  <c:v>41912.875</c:v>
                </c:pt>
                <c:pt idx="45">
                  <c:v>41943.666666666664</c:v>
                </c:pt>
                <c:pt idx="46">
                  <c:v>41973.45833321759</c:v>
                </c:pt>
                <c:pt idx="47">
                  <c:v>42004.75</c:v>
                </c:pt>
                <c:pt idx="48">
                  <c:v>42035.916666666664</c:v>
                </c:pt>
                <c:pt idx="49">
                  <c:v>42064.625</c:v>
                </c:pt>
                <c:pt idx="50">
                  <c:v>42097.25</c:v>
                </c:pt>
                <c:pt idx="51">
                  <c:v>42127.833333333336</c:v>
                </c:pt>
                <c:pt idx="52">
                  <c:v>42158.833333333336</c:v>
                </c:pt>
                <c:pt idx="53">
                  <c:v>42185.833333333336</c:v>
                </c:pt>
                <c:pt idx="54">
                  <c:v>42218.583333333336</c:v>
                </c:pt>
                <c:pt idx="55">
                  <c:v>42248.875</c:v>
                </c:pt>
                <c:pt idx="56">
                  <c:v>42277.875</c:v>
                </c:pt>
                <c:pt idx="57">
                  <c:v>42309.291666666664</c:v>
                </c:pt>
                <c:pt idx="58">
                  <c:v>42339.708333333336</c:v>
                </c:pt>
                <c:pt idx="59">
                  <c:v>42369.791666666664</c:v>
                </c:pt>
              </c:numCache>
            </c:numRef>
          </c:xVal>
          <c:yVal>
            <c:numRef>
              <c:f>Kuukausittain!$N$2:$N$63</c:f>
              <c:numCache>
                <c:formatCode>General</c:formatCode>
                <c:ptCount val="62"/>
                <c:pt idx="3" formatCode="0.00">
                  <c:v>16.8</c:v>
                </c:pt>
                <c:pt idx="4" formatCode="0.00">
                  <c:v>16.533333333333335</c:v>
                </c:pt>
                <c:pt idx="5" formatCode="0.00">
                  <c:v>20.307692307783235</c:v>
                </c:pt>
                <c:pt idx="6" formatCode="0.00">
                  <c:v>20.854453294612011</c:v>
                </c:pt>
                <c:pt idx="7" formatCode="0.00">
                  <c:v>18.454705283618239</c:v>
                </c:pt>
                <c:pt idx="8" formatCode="0.00">
                  <c:v>17.135538954106728</c:v>
                </c:pt>
                <c:pt idx="9" formatCode="0.00">
                  <c:v>12.658693652254813</c:v>
                </c:pt>
                <c:pt idx="10" formatCode="0.00">
                  <c:v>10.413476263399229</c:v>
                </c:pt>
                <c:pt idx="11" formatCode="0.00">
                  <c:v>6.2237288135587079</c:v>
                </c:pt>
                <c:pt idx="12" formatCode="0.00">
                  <c:v>2.7468933943757747</c:v>
                </c:pt>
                <c:pt idx="13" formatCode="0.00">
                  <c:v>0.72965837266976596</c:v>
                </c:pt>
                <c:pt idx="14" formatCode="0.00">
                  <c:v>0</c:v>
                </c:pt>
                <c:pt idx="15" formatCode="0.00">
                  <c:v>0.22727272727272727</c:v>
                </c:pt>
                <c:pt idx="17" formatCode="0.00">
                  <c:v>0.22727272727272727</c:v>
                </c:pt>
                <c:pt idx="18" formatCode="0.00">
                  <c:v>3.2243052201779863</c:v>
                </c:pt>
                <c:pt idx="19" formatCode="0.00">
                  <c:v>3.7593704546304778</c:v>
                </c:pt>
                <c:pt idx="20" formatCode="0.00">
                  <c:v>6.2370500438987939</c:v>
                </c:pt>
                <c:pt idx="21" formatCode="0.00">
                  <c:v>11.115789473681486</c:v>
                </c:pt>
                <c:pt idx="22" formatCode="0.00">
                  <c:v>10.089644513137557</c:v>
                </c:pt>
                <c:pt idx="23" formatCode="0.00">
                  <c:v>18.05288932419197</c:v>
                </c:pt>
                <c:pt idx="24" formatCode="0.00">
                  <c:v>16.45147969718089</c:v>
                </c:pt>
                <c:pt idx="25" formatCode="0.00">
                  <c:v>14.027058368764386</c:v>
                </c:pt>
                <c:pt idx="26" formatCode="0.00">
                  <c:v>14.075424903347926</c:v>
                </c:pt>
                <c:pt idx="27" formatCode="0.00">
                  <c:v>7.3273186575246676</c:v>
                </c:pt>
                <c:pt idx="28" formatCode="0.00">
                  <c:v>1.506033789219912</c:v>
                </c:pt>
                <c:pt idx="29" formatCode="0.00">
                  <c:v>0.24523160762940835</c:v>
                </c:pt>
                <c:pt idx="30" formatCode="0.00">
                  <c:v>0.39149777558086563</c:v>
                </c:pt>
                <c:pt idx="31" formatCode="0.00">
                  <c:v>3.2520050654281314</c:v>
                </c:pt>
                <c:pt idx="32" formatCode="0.00">
                  <c:v>7.6348993288596567</c:v>
                </c:pt>
                <c:pt idx="33" formatCode="0.00">
                  <c:v>9.0479233226853886</c:v>
                </c:pt>
                <c:pt idx="34" formatCode="0.00">
                  <c:v>10.269767441857685</c:v>
                </c:pt>
                <c:pt idx="35" formatCode="0.00">
                  <c:v>10.685159500694343</c:v>
                </c:pt>
                <c:pt idx="36" formatCode="0.00">
                  <c:v>17.193548387096776</c:v>
                </c:pt>
                <c:pt idx="37" formatCode="0.00">
                  <c:v>12.210526315789474</c:v>
                </c:pt>
                <c:pt idx="38" formatCode="0.00">
                  <c:v>10.098360655737705</c:v>
                </c:pt>
                <c:pt idx="39" formatCode="0.00">
                  <c:v>6.823855755895142</c:v>
                </c:pt>
                <c:pt idx="40" formatCode="0.00">
                  <c:v>3.1698113207542198</c:v>
                </c:pt>
                <c:pt idx="41" formatCode="0.00">
                  <c:v>1.2169014084509038</c:v>
                </c:pt>
                <c:pt idx="42" formatCode="0.00">
                  <c:v>0.25430463576156981</c:v>
                </c:pt>
                <c:pt idx="43" formatCode="0.00">
                  <c:v>0.48257372654151731</c:v>
                </c:pt>
                <c:pt idx="44" formatCode="0.00">
                  <c:v>3.2621359223303603</c:v>
                </c:pt>
                <c:pt idx="45" formatCode="0.00">
                  <c:v>6.7550744248990435</c:v>
                </c:pt>
                <c:pt idx="46" formatCode="0.00">
                  <c:v>9.9692308079613845</c:v>
                </c:pt>
                <c:pt idx="47" formatCode="0.00">
                  <c:v>12.2077229907974</c:v>
                </c:pt>
                <c:pt idx="48" formatCode="0.00">
                  <c:v>13.989304812835313</c:v>
                </c:pt>
                <c:pt idx="49" formatCode="0.00">
                  <c:v>13.132075471697004</c:v>
                </c:pt>
                <c:pt idx="50" formatCode="0.00">
                  <c:v>12.229885057471265</c:v>
                </c:pt>
                <c:pt idx="51" formatCode="0.00">
                  <c:v>8.3051771117159632</c:v>
                </c:pt>
                <c:pt idx="52" formatCode="0.00">
                  <c:v>4.387096774193548</c:v>
                </c:pt>
                <c:pt idx="53" formatCode="0.00">
                  <c:v>2.2222222222222223</c:v>
                </c:pt>
                <c:pt idx="54" formatCode="0.00">
                  <c:v>0.6717557251908397</c:v>
                </c:pt>
                <c:pt idx="55" formatCode="0.00">
                  <c:v>0.56121045392026503</c:v>
                </c:pt>
                <c:pt idx="56" formatCode="0.00">
                  <c:v>3.7931034482758621</c:v>
                </c:pt>
                <c:pt idx="57" formatCode="0.00">
                  <c:v>8.6259946949608786</c:v>
                </c:pt>
                <c:pt idx="58" formatCode="0.00">
                  <c:v>9.6986301369847538</c:v>
                </c:pt>
                <c:pt idx="59" formatCode="0.00">
                  <c:v>11.634349030472791</c:v>
                </c:pt>
              </c:numCache>
            </c:numRef>
          </c:yVal>
        </c:ser>
        <c:ser>
          <c:idx val="3"/>
          <c:order val="3"/>
          <c:tx>
            <c:strRef>
              <c:f>Kuukausittain!$O$1</c:f>
              <c:strCache>
                <c:ptCount val="1"/>
                <c:pt idx="0">
                  <c:v>Käyttö-veden teko-aika
[h/vrk]</c:v>
                </c:pt>
              </c:strCache>
            </c:strRef>
          </c:tx>
          <c:marker>
            <c:symbol val="none"/>
          </c:marker>
          <c:xVal>
            <c:numRef>
              <c:f>Kuukausittain!$A$2:$A$63</c:f>
              <c:numCache>
                <c:formatCode>d/m/yyyy\ h:mm</c:formatCode>
                <c:ptCount val="62"/>
                <c:pt idx="1">
                  <c:v>40871.625</c:v>
                </c:pt>
                <c:pt idx="2">
                  <c:v>40912.75</c:v>
                </c:pt>
                <c:pt idx="3">
                  <c:v>40917.75</c:v>
                </c:pt>
                <c:pt idx="4">
                  <c:v>40923.375</c:v>
                </c:pt>
                <c:pt idx="5">
                  <c:v>40923.916666666664</c:v>
                </c:pt>
                <c:pt idx="6">
                  <c:v>40924.875694444447</c:v>
                </c:pt>
                <c:pt idx="7">
                  <c:v>40939.885416666664</c:v>
                </c:pt>
                <c:pt idx="8">
                  <c:v>40965.913194444445</c:v>
                </c:pt>
                <c:pt idx="9">
                  <c:v>40986.294444444444</c:v>
                </c:pt>
                <c:pt idx="10">
                  <c:v>41018.944444444445</c:v>
                </c:pt>
                <c:pt idx="11">
                  <c:v>41035.333333333336</c:v>
                </c:pt>
                <c:pt idx="12">
                  <c:v>41060.816666666666</c:v>
                </c:pt>
                <c:pt idx="13">
                  <c:v>41112.895833333336</c:v>
                </c:pt>
                <c:pt idx="14">
                  <c:v>41121.864583333336</c:v>
                </c:pt>
                <c:pt idx="15">
                  <c:v>41143.864583333336</c:v>
                </c:pt>
                <c:pt idx="16">
                  <c:v>41145.5</c:v>
                </c:pt>
                <c:pt idx="17">
                  <c:v>41145.5</c:v>
                </c:pt>
                <c:pt idx="18">
                  <c:v>41161.317361111112</c:v>
                </c:pt>
                <c:pt idx="19">
                  <c:v>41179.9375</c:v>
                </c:pt>
                <c:pt idx="20">
                  <c:v>41203.666666666664</c:v>
                </c:pt>
                <c:pt idx="21">
                  <c:v>41223.458333333336</c:v>
                </c:pt>
                <c:pt idx="22">
                  <c:v>41243.677083333336</c:v>
                </c:pt>
                <c:pt idx="23">
                  <c:v>41275.583333333336</c:v>
                </c:pt>
                <c:pt idx="24">
                  <c:v>41305.854166666664</c:v>
                </c:pt>
                <c:pt idx="25">
                  <c:v>41332.802083333336</c:v>
                </c:pt>
                <c:pt idx="26">
                  <c:v>41380.402777777781</c:v>
                </c:pt>
                <c:pt idx="27">
                  <c:v>41399.645833333336</c:v>
                </c:pt>
                <c:pt idx="28">
                  <c:v>41425.541666666664</c:v>
                </c:pt>
                <c:pt idx="29">
                  <c:v>41486.708333333336</c:v>
                </c:pt>
                <c:pt idx="30">
                  <c:v>41514.805555555555</c:v>
                </c:pt>
                <c:pt idx="31">
                  <c:v>41547.708333333336</c:v>
                </c:pt>
                <c:pt idx="32">
                  <c:v>41578.75</c:v>
                </c:pt>
                <c:pt idx="33">
                  <c:v>41591.791666666664</c:v>
                </c:pt>
                <c:pt idx="34">
                  <c:v>41609.708333333336</c:v>
                </c:pt>
                <c:pt idx="35">
                  <c:v>41639.75</c:v>
                </c:pt>
                <c:pt idx="36">
                  <c:v>41670.75</c:v>
                </c:pt>
                <c:pt idx="37">
                  <c:v>41699.25</c:v>
                </c:pt>
                <c:pt idx="38">
                  <c:v>41729.75</c:v>
                </c:pt>
                <c:pt idx="39">
                  <c:v>41759.791666666664</c:v>
                </c:pt>
                <c:pt idx="40">
                  <c:v>41790.708333333336</c:v>
                </c:pt>
                <c:pt idx="41">
                  <c:v>41820.291666666664</c:v>
                </c:pt>
                <c:pt idx="42">
                  <c:v>41851.75</c:v>
                </c:pt>
                <c:pt idx="43">
                  <c:v>41882.833333333336</c:v>
                </c:pt>
                <c:pt idx="44">
                  <c:v>41912.875</c:v>
                </c:pt>
                <c:pt idx="45">
                  <c:v>41943.666666666664</c:v>
                </c:pt>
                <c:pt idx="46">
                  <c:v>41973.45833321759</c:v>
                </c:pt>
                <c:pt idx="47">
                  <c:v>42004.75</c:v>
                </c:pt>
                <c:pt idx="48">
                  <c:v>42035.916666666664</c:v>
                </c:pt>
                <c:pt idx="49">
                  <c:v>42064.625</c:v>
                </c:pt>
                <c:pt idx="50">
                  <c:v>42097.25</c:v>
                </c:pt>
                <c:pt idx="51">
                  <c:v>42127.833333333336</c:v>
                </c:pt>
                <c:pt idx="52">
                  <c:v>42158.833333333336</c:v>
                </c:pt>
                <c:pt idx="53">
                  <c:v>42185.833333333336</c:v>
                </c:pt>
                <c:pt idx="54">
                  <c:v>42218.583333333336</c:v>
                </c:pt>
                <c:pt idx="55">
                  <c:v>42248.875</c:v>
                </c:pt>
                <c:pt idx="56">
                  <c:v>42277.875</c:v>
                </c:pt>
                <c:pt idx="57">
                  <c:v>42309.291666666664</c:v>
                </c:pt>
                <c:pt idx="58">
                  <c:v>42339.708333333336</c:v>
                </c:pt>
                <c:pt idx="59">
                  <c:v>42369.791666666664</c:v>
                </c:pt>
              </c:numCache>
            </c:numRef>
          </c:xVal>
          <c:yVal>
            <c:numRef>
              <c:f>Kuukausittain!$O$2:$O$63</c:f>
              <c:numCache>
                <c:formatCode>General</c:formatCode>
                <c:ptCount val="62"/>
                <c:pt idx="3" formatCode="0.00">
                  <c:v>1.2</c:v>
                </c:pt>
                <c:pt idx="4" formatCode="0.00">
                  <c:v>1.2444444444444445</c:v>
                </c:pt>
                <c:pt idx="5" formatCode="0.00">
                  <c:v>1.8461538461621123</c:v>
                </c:pt>
                <c:pt idx="6" formatCode="0.00">
                  <c:v>2.0854453294612014</c:v>
                </c:pt>
                <c:pt idx="7" formatCode="0.00">
                  <c:v>1.1325992412328882</c:v>
                </c:pt>
                <c:pt idx="8" formatCode="0.00">
                  <c:v>1.3062966915686745</c:v>
                </c:pt>
                <c:pt idx="9" formatCode="0.00">
                  <c:v>1.2756823060411828</c:v>
                </c:pt>
                <c:pt idx="10" formatCode="0.00">
                  <c:v>1.2251148545175565</c:v>
                </c:pt>
                <c:pt idx="11" formatCode="0.00">
                  <c:v>1.5254237288134089</c:v>
                </c:pt>
                <c:pt idx="12" formatCode="0.00">
                  <c:v>1.1379986919556782</c:v>
                </c:pt>
                <c:pt idx="13" formatCode="0.00">
                  <c:v>0.74885990879265463</c:v>
                </c:pt>
                <c:pt idx="14" formatCode="0.00">
                  <c:v>1.0034843205574913</c:v>
                </c:pt>
                <c:pt idx="15" formatCode="0.00">
                  <c:v>0.86363636363636365</c:v>
                </c:pt>
                <c:pt idx="17" formatCode="0.00">
                  <c:v>0.86363636363636365</c:v>
                </c:pt>
                <c:pt idx="18" formatCode="0.00">
                  <c:v>0.75866005180658502</c:v>
                </c:pt>
                <c:pt idx="19" formatCode="0.00">
                  <c:v>0.6981687987170887</c:v>
                </c:pt>
                <c:pt idx="20" formatCode="0.00">
                  <c:v>0.84284460052686405</c:v>
                </c:pt>
                <c:pt idx="21" formatCode="0.00">
                  <c:v>1.0105263157892259</c:v>
                </c:pt>
                <c:pt idx="22" formatCode="0.00">
                  <c:v>1.0880989180834622</c:v>
                </c:pt>
                <c:pt idx="23" formatCode="0.00">
                  <c:v>1.3790401567091086</c:v>
                </c:pt>
                <c:pt idx="24" formatCode="0.00">
                  <c:v>1.1562284927737572</c:v>
                </c:pt>
                <c:pt idx="25" formatCode="0.00">
                  <c:v>1.3730189408578897</c:v>
                </c:pt>
                <c:pt idx="26" formatCode="0.00">
                  <c:v>1.1764534247574385</c:v>
                </c:pt>
                <c:pt idx="27" formatCode="0.00">
                  <c:v>1.2472031757488795</c:v>
                </c:pt>
                <c:pt idx="28" formatCode="0.00">
                  <c:v>1.1584875301691631</c:v>
                </c:pt>
                <c:pt idx="29" formatCode="0.00">
                  <c:v>0.6702997275203828</c:v>
                </c:pt>
                <c:pt idx="30" formatCode="0.00">
                  <c:v>0.42708848245185338</c:v>
                </c:pt>
                <c:pt idx="31" formatCode="0.00">
                  <c:v>0.7598142676233951</c:v>
                </c:pt>
                <c:pt idx="32" formatCode="0.00">
                  <c:v>0.90201342281886243</c:v>
                </c:pt>
                <c:pt idx="33" formatCode="0.00">
                  <c:v>1.1501597444091596</c:v>
                </c:pt>
                <c:pt idx="34" formatCode="0.00">
                  <c:v>1.1162790697671396</c:v>
                </c:pt>
                <c:pt idx="35" formatCode="0.00">
                  <c:v>1.3314840499307594</c:v>
                </c:pt>
                <c:pt idx="36" formatCode="0.00">
                  <c:v>1.3548387096774193</c:v>
                </c:pt>
                <c:pt idx="37" formatCode="0.00">
                  <c:v>1.4736842105263157</c:v>
                </c:pt>
                <c:pt idx="38" formatCode="0.00">
                  <c:v>1.3114754098360655</c:v>
                </c:pt>
                <c:pt idx="39" formatCode="0.00">
                  <c:v>1.6310679611651802</c:v>
                </c:pt>
                <c:pt idx="40" formatCode="0.00">
                  <c:v>1.3908355795146066</c:v>
                </c:pt>
                <c:pt idx="41" formatCode="0.00">
                  <c:v>0.77746478873252189</c:v>
                </c:pt>
                <c:pt idx="42" formatCode="0.00">
                  <c:v>0.4132450331125509</c:v>
                </c:pt>
                <c:pt idx="43" formatCode="0.00">
                  <c:v>0.83646112600529665</c:v>
                </c:pt>
                <c:pt idx="44" formatCode="0.00">
                  <c:v>0.86546463245499361</c:v>
                </c:pt>
                <c:pt idx="45" formatCode="0.00">
                  <c:v>1.0392422192152375</c:v>
                </c:pt>
                <c:pt idx="46" formatCode="0.00">
                  <c:v>1.3090909141767475</c:v>
                </c:pt>
                <c:pt idx="47" formatCode="0.00">
                  <c:v>1.4061251612436796</c:v>
                </c:pt>
                <c:pt idx="48" formatCode="0.00">
                  <c:v>1.4117647058824627</c:v>
                </c:pt>
                <c:pt idx="49" formatCode="0.00">
                  <c:v>1.4281567489113451</c:v>
                </c:pt>
                <c:pt idx="50" formatCode="0.00">
                  <c:v>1.4712643678160919</c:v>
                </c:pt>
                <c:pt idx="51" formatCode="0.00">
                  <c:v>1.17711171662116</c:v>
                </c:pt>
                <c:pt idx="52" formatCode="0.00">
                  <c:v>1.1290322580645162</c:v>
                </c:pt>
                <c:pt idx="53" formatCode="0.00">
                  <c:v>0.81481481481481477</c:v>
                </c:pt>
                <c:pt idx="54" formatCode="0.00">
                  <c:v>0.51908396946564883</c:v>
                </c:pt>
                <c:pt idx="55" formatCode="0.00">
                  <c:v>0.82530949105921325</c:v>
                </c:pt>
                <c:pt idx="56" formatCode="0.00">
                  <c:v>0.96551724137931039</c:v>
                </c:pt>
                <c:pt idx="57" formatCode="0.00">
                  <c:v>1.1458885941645447</c:v>
                </c:pt>
                <c:pt idx="58" formatCode="0.00">
                  <c:v>1.1835616438354277</c:v>
                </c:pt>
                <c:pt idx="59" formatCode="0.00">
                  <c:v>1.3961218836567348</c:v>
                </c:pt>
              </c:numCache>
            </c:numRef>
          </c:yVal>
        </c:ser>
        <c:axId val="78534912"/>
        <c:axId val="78540800"/>
      </c:scatterChart>
      <c:valAx>
        <c:axId val="78534912"/>
        <c:scaling>
          <c:orientation val="minMax"/>
        </c:scaling>
        <c:axPos val="b"/>
        <c:numFmt formatCode="d/m/yyyy" sourceLinked="0"/>
        <c:tickLblPos val="nextTo"/>
        <c:crossAx val="78540800"/>
        <c:crosses val="autoZero"/>
        <c:crossBetween val="midCat"/>
      </c:valAx>
      <c:valAx>
        <c:axId val="78540800"/>
        <c:scaling>
          <c:orientation val="minMax"/>
        </c:scaling>
        <c:axPos val="l"/>
        <c:majorGridlines/>
        <c:numFmt formatCode="General" sourceLinked="1"/>
        <c:tickLblPos val="nextTo"/>
        <c:crossAx val="78534912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77</xdr:row>
      <xdr:rowOff>66675</xdr:rowOff>
    </xdr:from>
    <xdr:to>
      <xdr:col>19</xdr:col>
      <xdr:colOff>333374</xdr:colOff>
      <xdr:row>91</xdr:row>
      <xdr:rowOff>180975</xdr:rowOff>
    </xdr:to>
    <xdr:graphicFrame macro="">
      <xdr:nvGraphicFramePr>
        <xdr:cNvPr id="3" name="Kaavi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9526</xdr:colOff>
      <xdr:row>92</xdr:row>
      <xdr:rowOff>38100</xdr:rowOff>
    </xdr:from>
    <xdr:to>
      <xdr:col>19</xdr:col>
      <xdr:colOff>504826</xdr:colOff>
      <xdr:row>106</xdr:row>
      <xdr:rowOff>114300</xdr:rowOff>
    </xdr:to>
    <xdr:graphicFrame macro="">
      <xdr:nvGraphicFramePr>
        <xdr:cNvPr id="6" name="Kaavio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19050</xdr:colOff>
      <xdr:row>62</xdr:row>
      <xdr:rowOff>66675</xdr:rowOff>
    </xdr:from>
    <xdr:to>
      <xdr:col>19</xdr:col>
      <xdr:colOff>333376</xdr:colOff>
      <xdr:row>76</xdr:row>
      <xdr:rowOff>142875</xdr:rowOff>
    </xdr:to>
    <xdr:graphicFrame macro="">
      <xdr:nvGraphicFramePr>
        <xdr:cNvPr id="7" name="Kaavio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62"/>
  <sheetViews>
    <sheetView tabSelected="1" workbookViewId="0">
      <pane ySplit="1" topLeftCell="A77" activePane="bottomLeft" state="frozen"/>
      <selection pane="bottomLeft" activeCell="R44" sqref="R44"/>
    </sheetView>
  </sheetViews>
  <sheetFormatPr defaultRowHeight="15"/>
  <cols>
    <col min="1" max="1" width="15.28515625" bestFit="1" customWidth="1"/>
    <col min="2" max="2" width="6.85546875" customWidth="1"/>
    <col min="3" max="3" width="5.85546875" customWidth="1"/>
    <col min="4" max="4" width="7" customWidth="1"/>
    <col min="5" max="5" width="5.42578125" customWidth="1"/>
    <col min="6" max="6" width="7.140625" customWidth="1"/>
    <col min="7" max="7" width="8.28515625" customWidth="1"/>
    <col min="8" max="8" width="3.42578125" customWidth="1"/>
    <col min="9" max="11" width="8.5703125" style="2" customWidth="1"/>
    <col min="12" max="12" width="8.85546875" customWidth="1"/>
    <col min="13" max="13" width="8.42578125" customWidth="1"/>
    <col min="14" max="14" width="9.7109375" customWidth="1"/>
    <col min="15" max="15" width="7.28515625" customWidth="1"/>
    <col min="16" max="16" width="7.7109375" customWidth="1"/>
    <col min="17" max="17" width="10.42578125" customWidth="1"/>
    <col min="20" max="20" width="26.7109375" customWidth="1"/>
  </cols>
  <sheetData>
    <row r="1" spans="1:20" ht="90">
      <c r="A1" s="3" t="s">
        <v>9</v>
      </c>
      <c r="B1" s="3" t="s">
        <v>4</v>
      </c>
      <c r="C1" s="3" t="s">
        <v>2</v>
      </c>
      <c r="D1" s="3" t="s">
        <v>0</v>
      </c>
      <c r="E1" s="3" t="s">
        <v>3</v>
      </c>
      <c r="F1" s="3" t="s">
        <v>1</v>
      </c>
      <c r="G1" s="3" t="s">
        <v>5</v>
      </c>
      <c r="H1" s="3"/>
      <c r="I1" s="4" t="s">
        <v>10</v>
      </c>
      <c r="J1" s="4" t="s">
        <v>28</v>
      </c>
      <c r="K1" s="4" t="s">
        <v>29</v>
      </c>
      <c r="L1" s="3" t="s">
        <v>11</v>
      </c>
      <c r="M1" s="3" t="s">
        <v>7</v>
      </c>
      <c r="N1" s="3" t="s">
        <v>14</v>
      </c>
      <c r="O1" s="3" t="s">
        <v>13</v>
      </c>
      <c r="P1" s="3" t="s">
        <v>6</v>
      </c>
      <c r="Q1" s="3" t="s">
        <v>20</v>
      </c>
      <c r="R1" s="3" t="s">
        <v>17</v>
      </c>
      <c r="S1" s="3" t="s">
        <v>18</v>
      </c>
      <c r="T1" s="3" t="s">
        <v>36</v>
      </c>
    </row>
    <row r="3" spans="1:20">
      <c r="A3" s="1">
        <v>40871.625</v>
      </c>
      <c r="C3">
        <v>0</v>
      </c>
      <c r="D3">
        <v>0</v>
      </c>
      <c r="E3">
        <v>0</v>
      </c>
    </row>
    <row r="4" spans="1:20">
      <c r="A4" s="1">
        <v>40912.75</v>
      </c>
      <c r="B4">
        <v>15.8</v>
      </c>
      <c r="C4">
        <v>574</v>
      </c>
      <c r="D4">
        <v>547</v>
      </c>
      <c r="E4">
        <v>45</v>
      </c>
      <c r="F4">
        <v>19.399999999999999</v>
      </c>
      <c r="L4" s="2"/>
      <c r="M4" s="2"/>
      <c r="N4" s="2"/>
      <c r="O4" s="2"/>
    </row>
    <row r="5" spans="1:20">
      <c r="A5" s="1">
        <v>40917.75</v>
      </c>
      <c r="B5">
        <v>17</v>
      </c>
      <c r="C5">
        <v>619</v>
      </c>
      <c r="D5">
        <v>637</v>
      </c>
      <c r="E5">
        <v>51</v>
      </c>
      <c r="F5">
        <v>18.600000000000001</v>
      </c>
      <c r="L5" s="2">
        <f t="shared" ref="L5:L17" si="0">(C5-C4)/(A5-A4)</f>
        <v>9</v>
      </c>
      <c r="M5" s="2">
        <f t="shared" ref="M5:M17" si="1">(D5-D4)/(A5-A4)</f>
        <v>18</v>
      </c>
      <c r="N5" s="2">
        <f>((D5-D4)-(E5-E4))/(A5-A4)</f>
        <v>16.8</v>
      </c>
      <c r="O5" s="2">
        <f t="shared" ref="O5:O17" si="2">(E5-E4)/(A5-A4)</f>
        <v>1.2</v>
      </c>
      <c r="P5" s="5">
        <f>(B5-B4)*6/(A5-A4)</f>
        <v>1.4399999999999991</v>
      </c>
      <c r="Q5" s="2">
        <f t="shared" ref="Q5:Q7" si="3">(B5-B4)*6/((A5-A4)*24)</f>
        <v>5.9999999999999963E-2</v>
      </c>
    </row>
    <row r="6" spans="1:20">
      <c r="A6" s="1">
        <v>40923.375</v>
      </c>
      <c r="B6">
        <v>18.3</v>
      </c>
      <c r="C6">
        <v>671</v>
      </c>
      <c r="D6">
        <v>737</v>
      </c>
      <c r="E6">
        <v>58</v>
      </c>
      <c r="F6">
        <v>19.100000000000001</v>
      </c>
      <c r="L6" s="2">
        <f t="shared" si="0"/>
        <v>9.2444444444444436</v>
      </c>
      <c r="M6" s="2">
        <f t="shared" si="1"/>
        <v>17.777777777777779</v>
      </c>
      <c r="N6" s="2">
        <f t="shared" ref="N6:N17" si="4">((D6-D5)-(E6-E5))/(A6-A5)</f>
        <v>16.533333333333335</v>
      </c>
      <c r="O6" s="2">
        <f t="shared" si="2"/>
        <v>1.2444444444444445</v>
      </c>
      <c r="P6" s="5">
        <f t="shared" ref="P6:P8" si="5">(B6-B5)*6/(A6-A5)</f>
        <v>1.3866666666666674</v>
      </c>
      <c r="Q6" s="2">
        <f t="shared" si="3"/>
        <v>5.777777777777781E-2</v>
      </c>
    </row>
    <row r="7" spans="1:20">
      <c r="A7" s="1">
        <v>40923.916666666664</v>
      </c>
      <c r="B7">
        <v>18.3</v>
      </c>
      <c r="C7">
        <v>672</v>
      </c>
      <c r="D7">
        <v>749</v>
      </c>
      <c r="E7">
        <v>59</v>
      </c>
      <c r="G7">
        <v>57795</v>
      </c>
      <c r="L7" s="2">
        <f t="shared" si="0"/>
        <v>1.8461538461621123</v>
      </c>
      <c r="M7" s="2">
        <f t="shared" si="1"/>
        <v>22.153846153945349</v>
      </c>
      <c r="N7" s="2">
        <f t="shared" si="4"/>
        <v>20.307692307783235</v>
      </c>
      <c r="O7" s="2">
        <f t="shared" si="2"/>
        <v>1.8461538461621123</v>
      </c>
      <c r="P7" s="5">
        <f t="shared" si="5"/>
        <v>0</v>
      </c>
      <c r="Q7" s="2">
        <f t="shared" si="3"/>
        <v>0</v>
      </c>
    </row>
    <row r="8" spans="1:20">
      <c r="A8" s="1">
        <v>40924.875694444447</v>
      </c>
      <c r="B8">
        <v>18.8</v>
      </c>
      <c r="C8">
        <v>674</v>
      </c>
      <c r="D8">
        <v>771</v>
      </c>
      <c r="E8">
        <v>61</v>
      </c>
      <c r="G8">
        <v>57859</v>
      </c>
      <c r="I8" s="2">
        <f t="shared" ref="I8:I17" si="6">(G8-G7)/(A8-A7)</f>
        <v>66.734250542758446</v>
      </c>
      <c r="J8" s="2">
        <f>M8*2.2</f>
        <v>50.467776972961069</v>
      </c>
      <c r="K8" s="2">
        <f t="shared" ref="K8:K16" si="7">I8-J8</f>
        <v>16.266473569797377</v>
      </c>
      <c r="L8" s="2">
        <f t="shared" si="0"/>
        <v>2.0854453294612014</v>
      </c>
      <c r="M8" s="2">
        <f t="shared" si="1"/>
        <v>22.939898624073212</v>
      </c>
      <c r="N8" s="2">
        <f>((D8-D7)-(E8-E7))/(A8-A7)</f>
        <v>20.854453294612011</v>
      </c>
      <c r="O8" s="2">
        <f t="shared" si="2"/>
        <v>2.0854453294612014</v>
      </c>
      <c r="P8" s="5">
        <f t="shared" si="5"/>
        <v>3.1281679941918017</v>
      </c>
      <c r="Q8" s="2">
        <f>(B8-B7)*6/((A8-A7)*24)</f>
        <v>0.13034033309132509</v>
      </c>
    </row>
    <row r="9" spans="1:20">
      <c r="A9" s="1">
        <v>40939.885416666664</v>
      </c>
      <c r="B9">
        <v>28.5</v>
      </c>
      <c r="C9">
        <v>783</v>
      </c>
      <c r="D9">
        <v>1065</v>
      </c>
      <c r="E9">
        <v>78</v>
      </c>
      <c r="F9">
        <v>19.5</v>
      </c>
      <c r="G9">
        <v>58766</v>
      </c>
      <c r="I9" s="2">
        <f t="shared" si="6"/>
        <v>60.42750069401351</v>
      </c>
      <c r="J9" s="2">
        <f t="shared" ref="J9:J17" si="8">M9*2.2</f>
        <v>43.092069954672482</v>
      </c>
      <c r="K9" s="2">
        <f t="shared" si="7"/>
        <v>17.335430739341028</v>
      </c>
      <c r="L9" s="2">
        <f t="shared" si="0"/>
        <v>7.2619598408461661</v>
      </c>
      <c r="M9" s="2">
        <f t="shared" si="1"/>
        <v>19.587304524851127</v>
      </c>
      <c r="N9" s="2">
        <f t="shared" si="4"/>
        <v>18.454705283618239</v>
      </c>
      <c r="O9" s="2">
        <f t="shared" si="2"/>
        <v>1.1325992412328882</v>
      </c>
      <c r="P9" s="5">
        <f t="shared" ref="P9" si="9">(B9-B8)*6/(A9-A8)</f>
        <v>3.877486814103182</v>
      </c>
      <c r="Q9" s="2">
        <f>(B9-B8)*6/((A9-A8)*24)</f>
        <v>0.16156195058763259</v>
      </c>
    </row>
    <row r="10" spans="1:20">
      <c r="A10" s="1">
        <v>40965.913194444445</v>
      </c>
      <c r="B10">
        <v>91.5</v>
      </c>
      <c r="C10">
        <v>994</v>
      </c>
      <c r="D10">
        <v>1545</v>
      </c>
      <c r="E10">
        <v>112</v>
      </c>
      <c r="F10">
        <v>19.7</v>
      </c>
      <c r="G10">
        <v>60545</v>
      </c>
      <c r="I10" s="2">
        <f t="shared" ref="I10" si="10">(G10-G9)/(A10-A9)</f>
        <v>68.350053361784461</v>
      </c>
      <c r="J10" s="2">
        <f t="shared" si="8"/>
        <v>40.572038420485889</v>
      </c>
      <c r="K10" s="2">
        <f t="shared" si="7"/>
        <v>27.778014941298572</v>
      </c>
      <c r="L10" s="2">
        <f t="shared" ref="L10" si="11">(C10-C9)/(A10-A9)</f>
        <v>8.1067235859114799</v>
      </c>
      <c r="M10" s="2">
        <f t="shared" ref="M10" si="12">(D10-D9)/(A10-A9)</f>
        <v>18.441835645675404</v>
      </c>
      <c r="N10" s="2">
        <f t="shared" ref="N10" si="13">((D10-D9)-(E10-E9))/(A10-A9)</f>
        <v>17.135538954106728</v>
      </c>
      <c r="O10" s="2">
        <f t="shared" ref="O10" si="14">(E10-E9)/(A10-A9)</f>
        <v>1.3062966915686745</v>
      </c>
      <c r="P10" s="5">
        <f t="shared" ref="P10" si="15">(B10-B9)*6/(A10-A9)</f>
        <v>14.52294557096938</v>
      </c>
      <c r="Q10" s="2">
        <f>(B10-B9)*6/((A10-A9)*24)</f>
        <v>0.60512273212372414</v>
      </c>
      <c r="R10">
        <v>0.5</v>
      </c>
      <c r="S10">
        <v>-4.7</v>
      </c>
    </row>
    <row r="11" spans="1:20">
      <c r="A11" s="1">
        <v>40986.294444444444</v>
      </c>
      <c r="B11">
        <v>92.1</v>
      </c>
      <c r="C11">
        <v>1259</v>
      </c>
      <c r="D11">
        <v>1829</v>
      </c>
      <c r="E11">
        <v>138</v>
      </c>
      <c r="F11">
        <v>19.5</v>
      </c>
      <c r="G11">
        <v>61381</v>
      </c>
      <c r="I11" s="2">
        <f t="shared" si="6"/>
        <v>41.018092609631879</v>
      </c>
      <c r="J11" s="2">
        <f t="shared" si="8"/>
        <v>30.655627108251196</v>
      </c>
      <c r="K11" s="2">
        <f t="shared" si="7"/>
        <v>10.362465501380683</v>
      </c>
      <c r="L11" s="2">
        <f t="shared" si="0"/>
        <v>13.002146580804363</v>
      </c>
      <c r="M11" s="2">
        <f t="shared" si="1"/>
        <v>13.934375958295997</v>
      </c>
      <c r="N11" s="2">
        <f t="shared" si="4"/>
        <v>12.658693652254813</v>
      </c>
      <c r="O11" s="2">
        <f t="shared" si="2"/>
        <v>1.2756823060411828</v>
      </c>
      <c r="P11" s="5">
        <f t="shared" ref="P11:P14" si="16">(B11-B10)*6/(A11-A10)</f>
        <v>0.17663293468262364</v>
      </c>
      <c r="Q11" s="2">
        <f t="shared" ref="Q11:Q14" si="17">(B11-B10)*6/((A11-A10)*24)</f>
        <v>7.3597056117759851E-3</v>
      </c>
      <c r="R11">
        <v>1.6</v>
      </c>
      <c r="S11">
        <v>-3.8</v>
      </c>
    </row>
    <row r="12" spans="1:20">
      <c r="A12" s="1">
        <v>41018.944444444445</v>
      </c>
      <c r="B12">
        <v>92.8</v>
      </c>
      <c r="C12">
        <v>1741</v>
      </c>
      <c r="D12">
        <v>2209</v>
      </c>
      <c r="E12">
        <v>178</v>
      </c>
      <c r="F12">
        <v>19.899999999999999</v>
      </c>
      <c r="G12">
        <v>62513</v>
      </c>
      <c r="I12" s="2">
        <f t="shared" si="6"/>
        <v>34.670750382846848</v>
      </c>
      <c r="J12" s="2">
        <f t="shared" si="8"/>
        <v>25.604900459416932</v>
      </c>
      <c r="K12" s="2">
        <f t="shared" si="7"/>
        <v>9.0658499234299157</v>
      </c>
      <c r="L12" s="2">
        <f t="shared" si="0"/>
        <v>14.762633996936556</v>
      </c>
      <c r="M12" s="2">
        <f t="shared" si="1"/>
        <v>11.638591117916786</v>
      </c>
      <c r="N12" s="2">
        <f t="shared" si="4"/>
        <v>10.413476263399229</v>
      </c>
      <c r="O12" s="2">
        <f t="shared" si="2"/>
        <v>1.2251148545175565</v>
      </c>
      <c r="P12" s="5">
        <f t="shared" si="16"/>
        <v>0.12863705972434394</v>
      </c>
      <c r="Q12" s="2">
        <f t="shared" si="17"/>
        <v>5.3598774885143313E-3</v>
      </c>
      <c r="R12">
        <v>1.8</v>
      </c>
      <c r="S12">
        <v>-3.7</v>
      </c>
    </row>
    <row r="13" spans="1:20">
      <c r="A13" s="1">
        <v>41035.333333333336</v>
      </c>
      <c r="B13">
        <v>93</v>
      </c>
      <c r="C13">
        <v>1970</v>
      </c>
      <c r="D13">
        <v>2336</v>
      </c>
      <c r="E13">
        <v>203</v>
      </c>
      <c r="F13">
        <v>20.100000000000001</v>
      </c>
      <c r="G13">
        <v>63009</v>
      </c>
      <c r="I13" s="2">
        <f t="shared" si="6"/>
        <v>30.264406779658032</v>
      </c>
      <c r="J13" s="2">
        <f t="shared" si="8"/>
        <v>17.048135593218657</v>
      </c>
      <c r="K13" s="2">
        <f t="shared" si="7"/>
        <v>13.216271186439375</v>
      </c>
      <c r="L13" s="2">
        <f t="shared" si="0"/>
        <v>13.972881355930825</v>
      </c>
      <c r="M13" s="2">
        <f t="shared" si="1"/>
        <v>7.7491525423721166</v>
      </c>
      <c r="N13" s="2">
        <f>((D13-D12)-(E13-E12))/(A13-A12)</f>
        <v>6.2237288135587079</v>
      </c>
      <c r="O13" s="2">
        <f t="shared" si="2"/>
        <v>1.5254237288134089</v>
      </c>
      <c r="P13" s="5">
        <f t="shared" si="16"/>
        <v>7.3220338983044669E-2</v>
      </c>
      <c r="Q13" s="2">
        <f t="shared" si="17"/>
        <v>3.0508474576268611E-3</v>
      </c>
      <c r="R13">
        <v>3</v>
      </c>
      <c r="S13">
        <v>-2.5</v>
      </c>
    </row>
    <row r="14" spans="1:20">
      <c r="A14" s="1">
        <v>41060.816666666666</v>
      </c>
      <c r="B14">
        <v>93.5</v>
      </c>
      <c r="C14">
        <v>2180</v>
      </c>
      <c r="D14">
        <v>2435</v>
      </c>
      <c r="E14">
        <v>232</v>
      </c>
      <c r="F14">
        <v>20.9</v>
      </c>
      <c r="G14">
        <v>63511</v>
      </c>
      <c r="I14" s="2">
        <f t="shared" si="6"/>
        <v>19.699149771094842</v>
      </c>
      <c r="J14" s="2">
        <f t="shared" si="8"/>
        <v>8.5467625899291964</v>
      </c>
      <c r="K14" s="2">
        <f t="shared" si="7"/>
        <v>11.152387181165645</v>
      </c>
      <c r="L14" s="2">
        <f t="shared" si="0"/>
        <v>8.2406801831273242</v>
      </c>
      <c r="M14" s="2">
        <f t="shared" si="1"/>
        <v>3.8848920863314529</v>
      </c>
      <c r="N14" s="2">
        <f t="shared" si="4"/>
        <v>2.7468933943757747</v>
      </c>
      <c r="O14" s="2">
        <f t="shared" si="2"/>
        <v>1.1379986919556782</v>
      </c>
      <c r="P14" s="5">
        <f t="shared" si="16"/>
        <v>0.11772400261610463</v>
      </c>
      <c r="Q14" s="2">
        <f t="shared" si="17"/>
        <v>4.9051667756710264E-3</v>
      </c>
      <c r="R14">
        <v>4.8</v>
      </c>
      <c r="S14">
        <v>-1.1000000000000001</v>
      </c>
    </row>
    <row r="15" spans="1:20">
      <c r="A15" s="1">
        <v>41112.895833333336</v>
      </c>
      <c r="B15">
        <v>94.6</v>
      </c>
      <c r="C15">
        <v>2381</v>
      </c>
      <c r="D15">
        <v>2512</v>
      </c>
      <c r="E15">
        <v>271</v>
      </c>
      <c r="F15">
        <v>21.2</v>
      </c>
      <c r="G15">
        <v>64005</v>
      </c>
      <c r="I15" s="2">
        <f t="shared" si="6"/>
        <v>9.4855588447069579</v>
      </c>
      <c r="J15" s="2">
        <f t="shared" si="8"/>
        <v>3.2527402192173258</v>
      </c>
      <c r="K15" s="2">
        <f t="shared" si="7"/>
        <v>6.2328186254896316</v>
      </c>
      <c r="L15" s="2">
        <f t="shared" si="0"/>
        <v>3.8595087607006042</v>
      </c>
      <c r="M15" s="2">
        <f t="shared" si="1"/>
        <v>1.4785182814624207</v>
      </c>
      <c r="N15" s="2">
        <f t="shared" si="4"/>
        <v>0.72965837266976596</v>
      </c>
      <c r="O15" s="2">
        <f t="shared" si="2"/>
        <v>0.74885990879265463</v>
      </c>
      <c r="P15" s="5">
        <f t="shared" ref="P15" si="18">(B15-B14)*6/(A15-A14)</f>
        <v>0.12673013841106398</v>
      </c>
      <c r="Q15" s="2">
        <f t="shared" ref="Q15" si="19">(B15-B14)*6/((A15-A14)*24)</f>
        <v>5.2804224337943319E-3</v>
      </c>
      <c r="R15">
        <v>5</v>
      </c>
      <c r="S15">
        <v>-0.9</v>
      </c>
      <c r="T15" t="s">
        <v>32</v>
      </c>
    </row>
    <row r="16" spans="1:20">
      <c r="A16" s="1">
        <v>41121.864583333336</v>
      </c>
      <c r="B16">
        <v>94.6</v>
      </c>
      <c r="C16">
        <v>2432</v>
      </c>
      <c r="D16">
        <v>2521</v>
      </c>
      <c r="E16">
        <v>280</v>
      </c>
      <c r="F16">
        <v>23</v>
      </c>
      <c r="G16">
        <v>64118</v>
      </c>
      <c r="I16" s="2">
        <f t="shared" si="6"/>
        <v>12.599303135888501</v>
      </c>
      <c r="J16" s="2">
        <f t="shared" si="8"/>
        <v>2.2076655052264811</v>
      </c>
      <c r="K16" s="2">
        <f t="shared" si="7"/>
        <v>10.39163763066202</v>
      </c>
      <c r="L16" s="2">
        <f t="shared" si="0"/>
        <v>5.6864111498257843</v>
      </c>
      <c r="M16" s="2">
        <f t="shared" si="1"/>
        <v>1.0034843205574913</v>
      </c>
      <c r="N16" s="2">
        <f t="shared" si="4"/>
        <v>0</v>
      </c>
      <c r="O16" s="2">
        <f t="shared" si="2"/>
        <v>1.0034843205574913</v>
      </c>
      <c r="P16" s="5">
        <f t="shared" ref="P16:P17" si="20">(B16-B15)*6/(A16-A15)</f>
        <v>0</v>
      </c>
      <c r="Q16" s="2">
        <f t="shared" ref="Q16:Q17" si="21">(B16-B15)*6/((A16-A15)*24)</f>
        <v>0</v>
      </c>
      <c r="R16">
        <v>6.1</v>
      </c>
      <c r="S16">
        <v>-0.1</v>
      </c>
      <c r="T16" t="s">
        <v>33</v>
      </c>
    </row>
    <row r="17" spans="1:20">
      <c r="A17" s="1">
        <v>41143.864583333336</v>
      </c>
      <c r="B17">
        <v>95.1</v>
      </c>
      <c r="C17">
        <v>2511</v>
      </c>
      <c r="D17">
        <v>2545</v>
      </c>
      <c r="E17">
        <v>299</v>
      </c>
      <c r="F17">
        <v>21</v>
      </c>
      <c r="G17">
        <v>64378</v>
      </c>
      <c r="I17" s="2">
        <f t="shared" si="6"/>
        <v>11.818181818181818</v>
      </c>
      <c r="J17" s="2">
        <f t="shared" si="8"/>
        <v>2.4</v>
      </c>
      <c r="K17" s="2">
        <f>I17-J17</f>
        <v>9.418181818181818</v>
      </c>
      <c r="L17" s="2">
        <f t="shared" si="0"/>
        <v>3.5909090909090908</v>
      </c>
      <c r="M17" s="2">
        <f t="shared" si="1"/>
        <v>1.0909090909090908</v>
      </c>
      <c r="N17" s="2">
        <f t="shared" si="4"/>
        <v>0.22727272727272727</v>
      </c>
      <c r="O17" s="2">
        <f t="shared" si="2"/>
        <v>0.86363636363636365</v>
      </c>
      <c r="P17" s="5">
        <f t="shared" si="20"/>
        <v>0.13636363636363635</v>
      </c>
      <c r="Q17" s="2">
        <f t="shared" si="21"/>
        <v>5.681818181818182E-3</v>
      </c>
      <c r="R17">
        <v>6.6</v>
      </c>
      <c r="S17">
        <v>1.4</v>
      </c>
    </row>
    <row r="18" spans="1:20">
      <c r="A18" s="1">
        <v>41145.5</v>
      </c>
      <c r="B18" t="s">
        <v>12</v>
      </c>
      <c r="R18" s="12">
        <v>6.2</v>
      </c>
      <c r="S18" s="12">
        <v>1.4</v>
      </c>
      <c r="T18" t="s">
        <v>30</v>
      </c>
    </row>
    <row r="19" spans="1:20">
      <c r="A19" s="1">
        <v>41145.5</v>
      </c>
      <c r="B19">
        <v>0</v>
      </c>
      <c r="C19">
        <v>0</v>
      </c>
      <c r="D19">
        <v>0</v>
      </c>
      <c r="E19">
        <v>0</v>
      </c>
      <c r="F19" t="s">
        <v>8</v>
      </c>
      <c r="G19" s="6">
        <v>64394</v>
      </c>
      <c r="I19" s="10">
        <v>11.818181818181818</v>
      </c>
      <c r="J19" s="10">
        <v>2.8363636363636364</v>
      </c>
      <c r="K19" s="10">
        <v>8.9818181818181824</v>
      </c>
      <c r="L19" s="10">
        <v>3.5909090909090908</v>
      </c>
      <c r="M19" s="10">
        <v>1.0909090909090908</v>
      </c>
      <c r="N19" s="10">
        <v>0.22727272727272727</v>
      </c>
      <c r="O19" s="10">
        <v>0.86363636363636365</v>
      </c>
      <c r="P19" s="11">
        <v>0.13636363636363635</v>
      </c>
      <c r="Q19" s="10">
        <v>5.681818181818182E-3</v>
      </c>
      <c r="R19" s="12">
        <v>6.2</v>
      </c>
      <c r="S19" s="12">
        <v>1.4</v>
      </c>
    </row>
    <row r="20" spans="1:20">
      <c r="A20" s="1">
        <v>41161.317361111112</v>
      </c>
      <c r="B20">
        <v>0.2</v>
      </c>
      <c r="C20">
        <v>142</v>
      </c>
      <c r="D20">
        <v>63</v>
      </c>
      <c r="E20">
        <v>12</v>
      </c>
      <c r="F20">
        <v>19.899999999999999</v>
      </c>
      <c r="G20">
        <v>64677</v>
      </c>
      <c r="I20" s="2">
        <f t="shared" ref="I20:I36" si="22">(G20-G19)/(A20-A19)</f>
        <v>17.891732888438629</v>
      </c>
      <c r="J20" s="2">
        <f>M20*2.2</f>
        <v>8.762523598366057</v>
      </c>
      <c r="K20" s="2">
        <f t="shared" ref="K20:K49" si="23">I20-J20</f>
        <v>9.1292092900725716</v>
      </c>
      <c r="L20" s="2">
        <f t="shared" ref="L20:L36" si="24">(C20-C19)/(A20-A19)</f>
        <v>8.9774772797112554</v>
      </c>
      <c r="M20" s="2">
        <f t="shared" ref="M20:M36" si="25">(D20-D19)/(A20-A19)</f>
        <v>3.9829652719845714</v>
      </c>
      <c r="N20" s="2">
        <f t="shared" ref="N20:N36" si="26">((D20-D19)-(E20-E19))/(A20-A19)</f>
        <v>3.2243052201779863</v>
      </c>
      <c r="O20" s="2">
        <f t="shared" ref="O20:O36" si="27">(E20-E19)/(A20-A19)</f>
        <v>0.75866005180658502</v>
      </c>
      <c r="P20" s="5">
        <f t="shared" ref="P20" si="28">(B20-B19)*6/(A20-A19)</f>
        <v>7.5866005180658516E-2</v>
      </c>
      <c r="Q20" s="2">
        <f t="shared" ref="Q20" si="29">(B20-B19)*6/((A20-A19)*24)</f>
        <v>3.1610835491941046E-3</v>
      </c>
      <c r="R20">
        <v>4.8</v>
      </c>
      <c r="S20">
        <v>-0.9</v>
      </c>
    </row>
    <row r="21" spans="1:20">
      <c r="A21" s="1">
        <v>41179.9375</v>
      </c>
      <c r="B21">
        <v>0.5</v>
      </c>
      <c r="C21">
        <v>320</v>
      </c>
      <c r="D21">
        <v>146</v>
      </c>
      <c r="E21">
        <v>25</v>
      </c>
      <c r="F21">
        <v>20.3</v>
      </c>
      <c r="G21" s="6">
        <v>65014</v>
      </c>
      <c r="I21" s="2">
        <f t="shared" si="22"/>
        <v>18.098683474435301</v>
      </c>
      <c r="J21" s="2">
        <f t="shared" ref="J21:J61" si="30">M21*2.2</f>
        <v>9.8065863573646475</v>
      </c>
      <c r="K21" s="2">
        <f t="shared" si="23"/>
        <v>8.2920971170706537</v>
      </c>
      <c r="L21" s="2">
        <f t="shared" si="24"/>
        <v>9.5595420132032149</v>
      </c>
      <c r="M21" s="2">
        <f t="shared" si="25"/>
        <v>4.4575392533475666</v>
      </c>
      <c r="N21" s="2">
        <f t="shared" si="26"/>
        <v>3.7593704546304778</v>
      </c>
      <c r="O21" s="2">
        <f t="shared" si="27"/>
        <v>0.6981687987170887</v>
      </c>
      <c r="P21" s="5">
        <f t="shared" ref="P21:P22" si="31">(B21-B20)*6/(A21-A20)</f>
        <v>9.6669525976212284E-2</v>
      </c>
      <c r="Q21" s="2">
        <f t="shared" ref="Q21:Q22" si="32">(B21-B20)*6/((A21-A20)*24)</f>
        <v>4.0278969156755115E-3</v>
      </c>
      <c r="R21">
        <v>4.9000000000000004</v>
      </c>
      <c r="S21">
        <v>-1.1000000000000001</v>
      </c>
    </row>
    <row r="22" spans="1:20">
      <c r="A22" s="1">
        <v>41203.666666666664</v>
      </c>
      <c r="B22">
        <v>1</v>
      </c>
      <c r="C22">
        <v>610</v>
      </c>
      <c r="D22">
        <v>314</v>
      </c>
      <c r="E22">
        <v>45</v>
      </c>
      <c r="F22">
        <v>20.100000000000001</v>
      </c>
      <c r="G22">
        <v>65653</v>
      </c>
      <c r="I22" s="2">
        <f t="shared" si="22"/>
        <v>26.928884986833307</v>
      </c>
      <c r="J22" s="2">
        <f t="shared" si="30"/>
        <v>15.575768217736449</v>
      </c>
      <c r="K22" s="2">
        <f t="shared" si="23"/>
        <v>11.353116769096857</v>
      </c>
      <c r="L22" s="2">
        <f t="shared" si="24"/>
        <v>12.221246707639528</v>
      </c>
      <c r="M22" s="2">
        <f t="shared" si="25"/>
        <v>7.0798946444256581</v>
      </c>
      <c r="N22" s="2">
        <f t="shared" si="26"/>
        <v>6.2370500438987939</v>
      </c>
      <c r="O22" s="2">
        <f t="shared" si="27"/>
        <v>0.84284460052686405</v>
      </c>
      <c r="P22" s="5">
        <f t="shared" si="31"/>
        <v>0.1264266900790296</v>
      </c>
      <c r="Q22" s="2">
        <f t="shared" si="32"/>
        <v>5.2677787532929001E-3</v>
      </c>
      <c r="R22">
        <v>3</v>
      </c>
      <c r="S22">
        <v>-2.6</v>
      </c>
    </row>
    <row r="23" spans="1:20">
      <c r="A23" s="1">
        <v>41223.458333333336</v>
      </c>
      <c r="B23">
        <v>1.2</v>
      </c>
      <c r="C23">
        <v>870</v>
      </c>
      <c r="D23">
        <v>554</v>
      </c>
      <c r="E23">
        <v>65</v>
      </c>
      <c r="F23">
        <v>19.399999999999999</v>
      </c>
      <c r="G23" s="6">
        <v>66449</v>
      </c>
      <c r="I23" s="2">
        <f t="shared" si="22"/>
        <v>40.218947368411193</v>
      </c>
      <c r="J23" s="2">
        <f t="shared" si="30"/>
        <v>26.677894736835569</v>
      </c>
      <c r="K23" s="2">
        <f t="shared" si="23"/>
        <v>13.541052631575624</v>
      </c>
      <c r="L23" s="2">
        <f t="shared" si="24"/>
        <v>13.136842105259939</v>
      </c>
      <c r="M23" s="2">
        <f t="shared" si="25"/>
        <v>12.126315789470713</v>
      </c>
      <c r="N23" s="2">
        <f t="shared" si="26"/>
        <v>11.115789473681486</v>
      </c>
      <c r="O23" s="2">
        <f t="shared" si="27"/>
        <v>1.0105263157892259</v>
      </c>
      <c r="P23" s="5">
        <f t="shared" ref="P23:P24" si="33">(B23-B22)*6/(A23-A22)</f>
        <v>6.0631578947353548E-2</v>
      </c>
      <c r="Q23" s="2">
        <f t="shared" ref="Q23:Q24" si="34">(B23-B22)*6/((A23-A22)*24)</f>
        <v>2.5263157894730645E-3</v>
      </c>
      <c r="R23">
        <v>2.1</v>
      </c>
      <c r="S23">
        <v>-3.3</v>
      </c>
    </row>
    <row r="24" spans="1:20">
      <c r="A24" s="1">
        <v>41243.677083333336</v>
      </c>
      <c r="B24">
        <v>2.4</v>
      </c>
      <c r="C24">
        <v>1130</v>
      </c>
      <c r="D24">
        <v>780</v>
      </c>
      <c r="E24">
        <v>87</v>
      </c>
      <c r="F24">
        <v>19.2</v>
      </c>
      <c r="G24">
        <v>67297</v>
      </c>
      <c r="I24" s="2">
        <f t="shared" si="22"/>
        <v>41.941267387944357</v>
      </c>
      <c r="J24" s="2">
        <f t="shared" si="30"/>
        <v>24.591035548686243</v>
      </c>
      <c r="K24" s="2">
        <f t="shared" si="23"/>
        <v>17.350231839258115</v>
      </c>
      <c r="L24" s="2">
        <f t="shared" si="24"/>
        <v>12.859350850077281</v>
      </c>
      <c r="M24" s="2">
        <f t="shared" si="25"/>
        <v>11.177743431221019</v>
      </c>
      <c r="N24" s="2">
        <f t="shared" si="26"/>
        <v>10.089644513137557</v>
      </c>
      <c r="O24" s="2">
        <f t="shared" si="27"/>
        <v>1.0880989180834622</v>
      </c>
      <c r="P24" s="5">
        <f t="shared" si="33"/>
        <v>0.35610510046367849</v>
      </c>
      <c r="Q24" s="2">
        <f t="shared" si="34"/>
        <v>1.4837712519319937E-2</v>
      </c>
      <c r="R24">
        <v>0.5</v>
      </c>
      <c r="S24">
        <v>-3.3</v>
      </c>
    </row>
    <row r="25" spans="1:20">
      <c r="A25" s="1">
        <v>41275.583333333336</v>
      </c>
      <c r="B25">
        <v>22.7</v>
      </c>
      <c r="C25">
        <v>1332</v>
      </c>
      <c r="D25">
        <v>1400</v>
      </c>
      <c r="E25">
        <v>131</v>
      </c>
      <c r="F25">
        <v>19.5</v>
      </c>
      <c r="G25" s="6">
        <v>69412</v>
      </c>
      <c r="I25" s="2">
        <f t="shared" si="22"/>
        <v>66.287952987267388</v>
      </c>
      <c r="J25" s="2">
        <f t="shared" si="30"/>
        <v>42.750244857982366</v>
      </c>
      <c r="K25" s="2">
        <f t="shared" si="23"/>
        <v>23.537708129285022</v>
      </c>
      <c r="L25" s="2">
        <f t="shared" si="24"/>
        <v>6.3310479921645442</v>
      </c>
      <c r="M25" s="2">
        <f t="shared" si="25"/>
        <v>19.431929480901076</v>
      </c>
      <c r="N25" s="2">
        <f t="shared" si="26"/>
        <v>18.05288932419197</v>
      </c>
      <c r="O25" s="2">
        <f t="shared" si="27"/>
        <v>1.3790401567091086</v>
      </c>
      <c r="P25" s="5">
        <f t="shared" ref="P25" si="35">(B25-B24)*6/(A25-A24)</f>
        <v>3.8174338883447603</v>
      </c>
      <c r="Q25" s="2">
        <f t="shared" ref="Q25" si="36">(B25-B24)*6/((A25-A24)*24)</f>
        <v>0.15905974534769834</v>
      </c>
      <c r="R25">
        <v>0.6</v>
      </c>
      <c r="S25">
        <v>-4.2</v>
      </c>
    </row>
    <row r="26" spans="1:20">
      <c r="A26" s="1">
        <v>41305.854166666664</v>
      </c>
      <c r="B26">
        <v>29.5</v>
      </c>
      <c r="C26">
        <v>1577</v>
      </c>
      <c r="D26">
        <v>1933</v>
      </c>
      <c r="E26">
        <v>166</v>
      </c>
      <c r="F26">
        <v>19.7</v>
      </c>
      <c r="G26">
        <v>71085</v>
      </c>
      <c r="I26" s="2">
        <f>(G26-G25)/(A26-A25)</f>
        <v>55.267721954585596</v>
      </c>
      <c r="J26" s="2">
        <f t="shared" si="30"/>
        <v>38.736958017900228</v>
      </c>
      <c r="K26" s="2">
        <f t="shared" si="23"/>
        <v>16.530763936685368</v>
      </c>
      <c r="L26" s="2">
        <f>(C26-C25)/(A26-A25)</f>
        <v>8.0935994494163008</v>
      </c>
      <c r="M26" s="2">
        <f>(D26-D25)/(A26-A25)</f>
        <v>17.607708189954646</v>
      </c>
      <c r="N26" s="2">
        <f>((D26-D25)-(E26-E25))/(A26-A25)</f>
        <v>16.45147969718089</v>
      </c>
      <c r="O26" s="2">
        <f>(E26-E25)/(A26-A25)</f>
        <v>1.1562284927737572</v>
      </c>
      <c r="P26" s="5">
        <f>(B26-B25)*6/(A26-A25)</f>
        <v>1.3478320715762657</v>
      </c>
      <c r="Q26" s="2">
        <f>(B26-B25)*6/((A26-A25)*24)</f>
        <v>5.6159669649011069E-2</v>
      </c>
      <c r="R26">
        <v>0.4</v>
      </c>
      <c r="S26">
        <v>-4.2</v>
      </c>
    </row>
    <row r="27" spans="1:20">
      <c r="A27" s="1">
        <v>41332.802083333336</v>
      </c>
      <c r="B27">
        <v>30.3</v>
      </c>
      <c r="C27">
        <v>1859</v>
      </c>
      <c r="D27">
        <v>2348</v>
      </c>
      <c r="E27">
        <v>203</v>
      </c>
      <c r="F27">
        <v>20.100000000000001</v>
      </c>
      <c r="G27" s="6">
        <v>72366</v>
      </c>
      <c r="I27" s="2">
        <f t="shared" si="22"/>
        <v>47.536142249701534</v>
      </c>
      <c r="J27" s="2">
        <f t="shared" si="30"/>
        <v>33.880170081169013</v>
      </c>
      <c r="K27" s="2">
        <f t="shared" si="23"/>
        <v>13.655972168532521</v>
      </c>
      <c r="L27" s="2">
        <f t="shared" si="24"/>
        <v>10.46463084653851</v>
      </c>
      <c r="M27" s="2">
        <f t="shared" si="25"/>
        <v>15.400077309622276</v>
      </c>
      <c r="N27" s="2">
        <f t="shared" si="26"/>
        <v>14.027058368764386</v>
      </c>
      <c r="O27" s="2">
        <f t="shared" si="27"/>
        <v>1.3730189408578897</v>
      </c>
      <c r="P27" s="5">
        <f t="shared" ref="P27:P28" si="37">(B27-B26)*6/(A27-A26)</f>
        <v>0.17812137611129394</v>
      </c>
      <c r="Q27" s="2">
        <f t="shared" ref="Q27:Q28" si="38">(B27-B26)*6/((A27-A26)*24)</f>
        <v>7.4217240046372483E-3</v>
      </c>
      <c r="R27">
        <v>0.7</v>
      </c>
      <c r="S27">
        <v>-2.6</v>
      </c>
    </row>
    <row r="28" spans="1:20">
      <c r="A28" s="1">
        <v>41380.402777777781</v>
      </c>
      <c r="B28">
        <v>31.4</v>
      </c>
      <c r="C28">
        <v>2368</v>
      </c>
      <c r="D28">
        <v>3074</v>
      </c>
      <c r="E28">
        <v>259</v>
      </c>
      <c r="F28">
        <v>20.2</v>
      </c>
      <c r="G28">
        <v>74577</v>
      </c>
      <c r="I28" s="2">
        <f t="shared" si="22"/>
        <v>46.448902181048155</v>
      </c>
      <c r="J28" s="2">
        <f t="shared" si="30"/>
        <v>33.554132321831808</v>
      </c>
      <c r="K28" s="2">
        <f t="shared" si="23"/>
        <v>12.894769859216346</v>
      </c>
      <c r="L28" s="2">
        <f t="shared" si="24"/>
        <v>10.693121307170291</v>
      </c>
      <c r="M28" s="2">
        <f t="shared" si="25"/>
        <v>15.251878328105365</v>
      </c>
      <c r="N28" s="2">
        <f t="shared" si="26"/>
        <v>14.075424903347926</v>
      </c>
      <c r="O28" s="2">
        <f t="shared" si="27"/>
        <v>1.1764534247574385</v>
      </c>
      <c r="P28" s="5">
        <f t="shared" si="37"/>
        <v>0.13865343934641214</v>
      </c>
      <c r="Q28" s="2">
        <f t="shared" si="38"/>
        <v>5.7772266394338391E-3</v>
      </c>
      <c r="R28">
        <v>1.2</v>
      </c>
      <c r="S28">
        <v>-2.6</v>
      </c>
    </row>
    <row r="29" spans="1:20">
      <c r="A29" s="1">
        <v>41399.645833333336</v>
      </c>
      <c r="B29">
        <v>32</v>
      </c>
      <c r="C29">
        <v>2619</v>
      </c>
      <c r="D29">
        <v>3239</v>
      </c>
      <c r="E29">
        <v>283</v>
      </c>
      <c r="F29">
        <v>20.3</v>
      </c>
      <c r="G29" s="6">
        <v>75169</v>
      </c>
      <c r="I29" s="2">
        <f t="shared" si="22"/>
        <v>30.764345001805694</v>
      </c>
      <c r="J29" s="2">
        <f t="shared" si="30"/>
        <v>18.863948033201805</v>
      </c>
      <c r="K29" s="2">
        <f t="shared" si="23"/>
        <v>11.900396968603889</v>
      </c>
      <c r="L29" s="2">
        <f t="shared" si="24"/>
        <v>13.043666546373698</v>
      </c>
      <c r="M29" s="2">
        <f t="shared" si="25"/>
        <v>8.5745218332735469</v>
      </c>
      <c r="N29" s="2">
        <f t="shared" si="26"/>
        <v>7.3273186575246676</v>
      </c>
      <c r="O29" s="2">
        <f t="shared" si="27"/>
        <v>1.2472031757488795</v>
      </c>
      <c r="P29" s="5">
        <f t="shared" ref="P29:P30" si="39">(B29-B28)*6/(A29-A28)</f>
        <v>0.18708047636233238</v>
      </c>
      <c r="Q29" s="2">
        <f t="shared" ref="Q29:Q30" si="40">(B29-B28)*6/((A29-A28)*24)</f>
        <v>7.7950198484305153E-3</v>
      </c>
      <c r="R29">
        <v>2.4</v>
      </c>
      <c r="S29">
        <v>-1.7</v>
      </c>
    </row>
    <row r="30" spans="1:20">
      <c r="A30" s="1">
        <v>41425.541666666664</v>
      </c>
      <c r="B30">
        <v>32.5</v>
      </c>
      <c r="C30">
        <v>2799</v>
      </c>
      <c r="D30">
        <v>3308</v>
      </c>
      <c r="E30">
        <v>313</v>
      </c>
      <c r="F30">
        <v>23.7</v>
      </c>
      <c r="G30">
        <v>75580</v>
      </c>
      <c r="I30" s="2">
        <f t="shared" si="22"/>
        <v>15.871279163317535</v>
      </c>
      <c r="J30" s="2">
        <f t="shared" si="30"/>
        <v>5.8619469026559665</v>
      </c>
      <c r="K30" s="2">
        <f t="shared" si="23"/>
        <v>10.009332260661569</v>
      </c>
      <c r="L30" s="2">
        <f t="shared" si="24"/>
        <v>6.9509251810149788</v>
      </c>
      <c r="M30" s="2">
        <f t="shared" si="25"/>
        <v>2.6645213193890753</v>
      </c>
      <c r="N30" s="2">
        <f t="shared" si="26"/>
        <v>1.506033789219912</v>
      </c>
      <c r="O30" s="2">
        <f t="shared" si="27"/>
        <v>1.1584875301691631</v>
      </c>
      <c r="P30" s="5">
        <f t="shared" si="39"/>
        <v>0.11584875301691631</v>
      </c>
      <c r="Q30" s="2">
        <f t="shared" si="40"/>
        <v>4.8270313757048464E-3</v>
      </c>
      <c r="R30">
        <v>4.5999999999999996</v>
      </c>
      <c r="S30">
        <v>-0.4</v>
      </c>
      <c r="T30" t="s">
        <v>34</v>
      </c>
    </row>
    <row r="31" spans="1:20">
      <c r="A31" s="1">
        <v>41486.708333333336</v>
      </c>
      <c r="B31">
        <v>33.700000000000003</v>
      </c>
      <c r="C31">
        <v>2985</v>
      </c>
      <c r="D31">
        <v>3364</v>
      </c>
      <c r="E31">
        <v>354</v>
      </c>
      <c r="F31">
        <v>22.6</v>
      </c>
      <c r="G31" s="6">
        <v>76127</v>
      </c>
      <c r="I31" s="2">
        <f t="shared" si="22"/>
        <v>8.9427792915524247</v>
      </c>
      <c r="J31" s="2">
        <f t="shared" si="30"/>
        <v>2.0141689373295408</v>
      </c>
      <c r="K31" s="2">
        <f t="shared" si="23"/>
        <v>6.9286103542228838</v>
      </c>
      <c r="L31" s="2">
        <f t="shared" si="24"/>
        <v>3.0408719346046635</v>
      </c>
      <c r="M31" s="2">
        <f t="shared" si="25"/>
        <v>0.91553133514979113</v>
      </c>
      <c r="N31" s="2">
        <f t="shared" si="26"/>
        <v>0.24523160762940835</v>
      </c>
      <c r="O31" s="2">
        <f t="shared" si="27"/>
        <v>0.6702997275203828</v>
      </c>
      <c r="P31" s="5">
        <f t="shared" ref="P31:P32" si="41">(B31-B30)*6/(A31-A30)</f>
        <v>0.11771117166211628</v>
      </c>
      <c r="Q31" s="2">
        <f t="shared" ref="Q31:Q32" si="42">(B31-B30)*6/((A31-A30)*24)</f>
        <v>4.9046321525881781E-3</v>
      </c>
      <c r="R31">
        <v>6.5</v>
      </c>
      <c r="S31">
        <v>1.4</v>
      </c>
      <c r="T31" t="s">
        <v>33</v>
      </c>
    </row>
    <row r="32" spans="1:20">
      <c r="A32" s="1">
        <v>41514.805555555555</v>
      </c>
      <c r="B32">
        <v>34.200000000000003</v>
      </c>
      <c r="C32">
        <v>3049</v>
      </c>
      <c r="D32">
        <v>3387</v>
      </c>
      <c r="E32">
        <v>366</v>
      </c>
      <c r="F32">
        <v>21.6</v>
      </c>
      <c r="G32">
        <v>76358</v>
      </c>
      <c r="I32" s="2">
        <f t="shared" si="22"/>
        <v>8.2214532871981785</v>
      </c>
      <c r="J32" s="2">
        <f t="shared" si="30"/>
        <v>1.8008897676719819</v>
      </c>
      <c r="K32" s="2">
        <f t="shared" si="23"/>
        <v>6.4205635195261967</v>
      </c>
      <c r="L32" s="2">
        <f t="shared" si="24"/>
        <v>2.277805239743218</v>
      </c>
      <c r="M32" s="2">
        <f t="shared" si="25"/>
        <v>0.81858625803271901</v>
      </c>
      <c r="N32" s="2">
        <f t="shared" si="26"/>
        <v>0.39149777558086563</v>
      </c>
      <c r="O32" s="2">
        <f t="shared" si="27"/>
        <v>0.42708848245185338</v>
      </c>
      <c r="P32" s="5">
        <f t="shared" si="41"/>
        <v>0.10677212061296334</v>
      </c>
      <c r="Q32" s="2">
        <f t="shared" si="42"/>
        <v>4.4488383588734727E-3</v>
      </c>
      <c r="R32">
        <v>6.1</v>
      </c>
      <c r="S32">
        <v>0.7</v>
      </c>
    </row>
    <row r="33" spans="1:20">
      <c r="A33" s="1">
        <v>41547.708333333336</v>
      </c>
      <c r="B33">
        <v>34.700000000000003</v>
      </c>
      <c r="C33">
        <v>3339</v>
      </c>
      <c r="D33">
        <v>3519</v>
      </c>
      <c r="E33">
        <v>391</v>
      </c>
      <c r="F33">
        <v>19.899999999999999</v>
      </c>
      <c r="G33" s="6">
        <v>76926</v>
      </c>
      <c r="I33" s="2">
        <f t="shared" si="22"/>
        <v>17.262980160403536</v>
      </c>
      <c r="J33" s="2">
        <f t="shared" si="30"/>
        <v>8.8260025327133587</v>
      </c>
      <c r="K33" s="2">
        <f t="shared" si="23"/>
        <v>8.4369776276901778</v>
      </c>
      <c r="L33" s="2">
        <f t="shared" si="24"/>
        <v>8.8138455044313844</v>
      </c>
      <c r="M33" s="2">
        <f t="shared" si="25"/>
        <v>4.0118193330515259</v>
      </c>
      <c r="N33" s="2">
        <f t="shared" si="26"/>
        <v>3.2520050654281314</v>
      </c>
      <c r="O33" s="2">
        <f t="shared" si="27"/>
        <v>0.7598142676233951</v>
      </c>
      <c r="P33" s="5">
        <f t="shared" ref="P33:P34" si="43">(B33-B32)*6/(A33-A32)</f>
        <v>9.1177712114807422E-2</v>
      </c>
      <c r="Q33" s="2">
        <f t="shared" ref="Q33:Q34" si="44">(B33-B32)*6/((A33-A32)*24)</f>
        <v>3.7990713381169756E-3</v>
      </c>
      <c r="R33">
        <v>3.3</v>
      </c>
      <c r="S33">
        <v>-1.3</v>
      </c>
    </row>
    <row r="34" spans="1:20">
      <c r="A34" s="1">
        <v>41578.75</v>
      </c>
      <c r="B34">
        <v>35.200000000000003</v>
      </c>
      <c r="C34">
        <v>3732</v>
      </c>
      <c r="D34">
        <v>3784</v>
      </c>
      <c r="E34">
        <v>419</v>
      </c>
      <c r="F34">
        <v>19.899999999999999</v>
      </c>
      <c r="G34">
        <v>77846</v>
      </c>
      <c r="I34" s="2">
        <f t="shared" si="22"/>
        <v>29.637583892619766</v>
      </c>
      <c r="J34" s="2">
        <f t="shared" si="30"/>
        <v>18.781208053692744</v>
      </c>
      <c r="K34" s="2">
        <f t="shared" si="23"/>
        <v>10.856375838927022</v>
      </c>
      <c r="L34" s="2">
        <f t="shared" si="24"/>
        <v>12.660402684564747</v>
      </c>
      <c r="M34" s="2">
        <f t="shared" si="25"/>
        <v>8.5369127516785195</v>
      </c>
      <c r="N34" s="2">
        <f t="shared" si="26"/>
        <v>7.6348993288596567</v>
      </c>
      <c r="O34" s="2">
        <f t="shared" si="27"/>
        <v>0.90201342281886243</v>
      </c>
      <c r="P34" s="5">
        <f t="shared" si="43"/>
        <v>9.6644295302020969E-2</v>
      </c>
      <c r="Q34" s="2">
        <f t="shared" si="44"/>
        <v>4.026845637584207E-3</v>
      </c>
      <c r="R34">
        <v>2.9</v>
      </c>
      <c r="S34">
        <v>-1.5</v>
      </c>
      <c r="T34" t="s">
        <v>16</v>
      </c>
    </row>
    <row r="35" spans="1:20">
      <c r="A35" s="1">
        <v>41591.791666666664</v>
      </c>
      <c r="B35">
        <v>35.4</v>
      </c>
      <c r="C35">
        <v>3900</v>
      </c>
      <c r="D35">
        <v>3917</v>
      </c>
      <c r="E35">
        <v>434</v>
      </c>
      <c r="F35">
        <v>20.399999999999999</v>
      </c>
      <c r="G35" s="6">
        <v>78333</v>
      </c>
      <c r="I35" s="2">
        <f t="shared" si="22"/>
        <v>37.341853035150713</v>
      </c>
      <c r="J35" s="2">
        <f t="shared" si="30"/>
        <v>22.435782747608009</v>
      </c>
      <c r="K35" s="2">
        <f t="shared" si="23"/>
        <v>14.906070287542704</v>
      </c>
      <c r="L35" s="2">
        <f t="shared" si="24"/>
        <v>12.881789137382587</v>
      </c>
      <c r="M35" s="2">
        <f t="shared" si="25"/>
        <v>10.198083067094549</v>
      </c>
      <c r="N35" s="2">
        <f t="shared" si="26"/>
        <v>9.0479233226853886</v>
      </c>
      <c r="O35" s="2">
        <f t="shared" si="27"/>
        <v>1.1501597444091596</v>
      </c>
      <c r="P35" s="5">
        <f t="shared" ref="P35:P36" si="45">(B35-B34)*6/(A35-A34)</f>
        <v>9.2012779552730808E-2</v>
      </c>
      <c r="Q35" s="2">
        <f t="shared" ref="Q35:Q36" si="46">(B35-B34)*6/((A35-A34)*24)</f>
        <v>3.8338658146971167E-3</v>
      </c>
      <c r="R35">
        <v>2.4</v>
      </c>
      <c r="S35">
        <v>-2.1</v>
      </c>
      <c r="T35" t="s">
        <v>15</v>
      </c>
    </row>
    <row r="36" spans="1:20">
      <c r="A36" s="1">
        <v>41609.708333333336</v>
      </c>
      <c r="B36">
        <v>35.799999999999997</v>
      </c>
      <c r="C36">
        <v>4142</v>
      </c>
      <c r="D36">
        <v>4121</v>
      </c>
      <c r="E36">
        <v>454</v>
      </c>
      <c r="F36">
        <v>19.5</v>
      </c>
      <c r="G36" s="7">
        <v>79026</v>
      </c>
      <c r="I36" s="2">
        <f t="shared" si="22"/>
        <v>38.679069767431386</v>
      </c>
      <c r="J36" s="2">
        <f t="shared" si="30"/>
        <v>25.049302325574615</v>
      </c>
      <c r="K36" s="2">
        <f t="shared" si="23"/>
        <v>13.629767441856771</v>
      </c>
      <c r="L36" s="2">
        <f t="shared" si="24"/>
        <v>13.50697674418239</v>
      </c>
      <c r="M36" s="2">
        <f t="shared" si="25"/>
        <v>11.386046511624825</v>
      </c>
      <c r="N36" s="2">
        <f t="shared" si="26"/>
        <v>10.269767441857685</v>
      </c>
      <c r="O36" s="2">
        <f t="shared" si="27"/>
        <v>1.1162790697671396</v>
      </c>
      <c r="P36" s="5">
        <f t="shared" si="45"/>
        <v>0.13395348837205628</v>
      </c>
      <c r="Q36" s="2">
        <f t="shared" si="46"/>
        <v>5.5813953488356785E-3</v>
      </c>
      <c r="R36">
        <v>1.7</v>
      </c>
      <c r="S36">
        <v>-2.1</v>
      </c>
    </row>
    <row r="37" spans="1:20">
      <c r="A37" s="1">
        <v>41639.75</v>
      </c>
      <c r="B37">
        <v>36.200000000000003</v>
      </c>
      <c r="C37">
        <v>4532</v>
      </c>
      <c r="D37">
        <v>4482</v>
      </c>
      <c r="E37">
        <v>494</v>
      </c>
      <c r="F37">
        <v>20.8</v>
      </c>
      <c r="G37" s="9">
        <v>80391</v>
      </c>
      <c r="I37" s="2">
        <f t="shared" ref="I37" si="47">(G37-G36)/(A37-A36)</f>
        <v>45.436893203887166</v>
      </c>
      <c r="J37" s="2">
        <f t="shared" si="30"/>
        <v>26.43661581137523</v>
      </c>
      <c r="K37" s="2">
        <f t="shared" si="23"/>
        <v>19.000277392511936</v>
      </c>
      <c r="L37" s="2">
        <f t="shared" ref="L37" si="48">(C37-C36)/(A37-A36)</f>
        <v>12.981969486824903</v>
      </c>
      <c r="M37" s="2">
        <f t="shared" ref="M37" si="49">(D37-D36)/(A37-A36)</f>
        <v>12.016643550625103</v>
      </c>
      <c r="N37" s="2">
        <f t="shared" ref="N37" si="50">((D37-D36)-(E37-E36))/(A37-A36)</f>
        <v>10.685159500694343</v>
      </c>
      <c r="O37" s="2">
        <f t="shared" ref="O37" si="51">(E37-E36)/(A37-A36)</f>
        <v>1.3314840499307594</v>
      </c>
      <c r="P37" s="5">
        <f t="shared" ref="P37" si="52">(B37-B36)*6/(A37-A36)</f>
        <v>7.9889042995846704E-2</v>
      </c>
      <c r="Q37" s="2">
        <f t="shared" ref="Q37" si="53">(B37-B36)*6/((A37-A36)*24)</f>
        <v>3.3287101248269456E-3</v>
      </c>
      <c r="R37">
        <v>2</v>
      </c>
      <c r="S37">
        <v>-2.2999999999999998</v>
      </c>
    </row>
    <row r="38" spans="1:20">
      <c r="A38" s="1">
        <v>41670.75</v>
      </c>
      <c r="B38">
        <v>59.7</v>
      </c>
      <c r="C38">
        <v>4743</v>
      </c>
      <c r="D38">
        <v>5057</v>
      </c>
      <c r="E38">
        <v>536</v>
      </c>
      <c r="F38">
        <v>19.899999999999999</v>
      </c>
      <c r="G38" s="7">
        <v>82406</v>
      </c>
      <c r="I38" s="2">
        <f>(G38-G37)/(A38-A37)</f>
        <v>65</v>
      </c>
      <c r="J38" s="2">
        <f t="shared" si="30"/>
        <v>40.806451612903224</v>
      </c>
      <c r="K38" s="2">
        <f t="shared" si="23"/>
        <v>24.193548387096776</v>
      </c>
      <c r="L38" s="2">
        <f>(C38-C37)/(A38-A37)</f>
        <v>6.806451612903226</v>
      </c>
      <c r="M38" s="2">
        <f>(D38-D37)/(A38-A37)</f>
        <v>18.548387096774192</v>
      </c>
      <c r="N38" s="2">
        <f>((D38-D37)-(E38-E37))/(A38-A37)</f>
        <v>17.193548387096776</v>
      </c>
      <c r="O38" s="2">
        <f>(E38-E37)/(A38-A37)</f>
        <v>1.3548387096774193</v>
      </c>
      <c r="P38" s="5">
        <f>(B38-B37)*6/(A38-A37)</f>
        <v>4.5483870967741939</v>
      </c>
      <c r="Q38" s="2">
        <f>(B38-B37)*6/((A38-A37)*24)</f>
        <v>0.18951612903225806</v>
      </c>
      <c r="R38">
        <v>-1</v>
      </c>
      <c r="S38">
        <v>-4.3</v>
      </c>
    </row>
    <row r="39" spans="1:20">
      <c r="A39" s="1">
        <v>41699.25</v>
      </c>
      <c r="B39">
        <v>60.1</v>
      </c>
      <c r="C39">
        <v>5105</v>
      </c>
      <c r="D39">
        <v>5447</v>
      </c>
      <c r="E39">
        <v>578</v>
      </c>
      <c r="F39">
        <v>20.2</v>
      </c>
      <c r="G39" s="9">
        <v>83621.5</v>
      </c>
      <c r="I39" s="2">
        <f>(G39-G38)/(A39-A38)</f>
        <v>42.649122807017541</v>
      </c>
      <c r="J39" s="2">
        <f t="shared" si="30"/>
        <v>30.10526315789474</v>
      </c>
      <c r="K39" s="2">
        <f t="shared" si="23"/>
        <v>12.543859649122801</v>
      </c>
      <c r="L39" s="2">
        <f>(C39-C38)/(A39-A38)</f>
        <v>12.701754385964913</v>
      </c>
      <c r="M39" s="2">
        <f>(D39-D38)/(A39-A38)</f>
        <v>13.684210526315789</v>
      </c>
      <c r="N39" s="2">
        <f>((D39-D38)-(E39-E38))/(A39-A38)</f>
        <v>12.210526315789474</v>
      </c>
      <c r="O39" s="2">
        <f>(E39-E38)/(A39-A38)</f>
        <v>1.4736842105263157</v>
      </c>
      <c r="P39" s="5">
        <f>(B39-B38)*6/(A39-A38)</f>
        <v>8.421052631578918E-2</v>
      </c>
      <c r="Q39" s="2">
        <f>(B39-B38)*6/((A39-A38)*24)</f>
        <v>3.5087719298245489E-3</v>
      </c>
      <c r="R39">
        <v>1.1000000000000001</v>
      </c>
      <c r="S39">
        <v>-3.4</v>
      </c>
    </row>
    <row r="40" spans="1:20">
      <c r="A40" s="1">
        <v>41729.75</v>
      </c>
      <c r="B40">
        <v>60.4</v>
      </c>
      <c r="C40">
        <v>5478</v>
      </c>
      <c r="D40">
        <v>5795</v>
      </c>
      <c r="E40">
        <v>618</v>
      </c>
      <c r="F40">
        <v>20.8</v>
      </c>
      <c r="G40" s="7">
        <v>84770</v>
      </c>
      <c r="I40" s="2">
        <f t="shared" ref="I40" si="54">(G40-G39)/(A40-A39)</f>
        <v>37.655737704918032</v>
      </c>
      <c r="J40" s="2">
        <f t="shared" si="30"/>
        <v>25.101639344262299</v>
      </c>
      <c r="K40" s="2">
        <f t="shared" si="23"/>
        <v>12.554098360655733</v>
      </c>
      <c r="L40" s="2">
        <f t="shared" ref="L40" si="55">(C40-C39)/(A40-A39)</f>
        <v>12.229508196721312</v>
      </c>
      <c r="M40" s="2">
        <f t="shared" ref="M40" si="56">(D40-D39)/(A40-A39)</f>
        <v>11.409836065573771</v>
      </c>
      <c r="N40" s="2">
        <f t="shared" ref="N40" si="57">((D40-D39)-(E40-E39))/(A40-A39)</f>
        <v>10.098360655737705</v>
      </c>
      <c r="O40" s="2">
        <f t="shared" ref="O40" si="58">(E40-E39)/(A40-A39)</f>
        <v>1.3114754098360655</v>
      </c>
      <c r="P40" s="5">
        <f t="shared" ref="P40" si="59">(B40-B39)*6/(A40-A39)</f>
        <v>5.901639344262239E-2</v>
      </c>
      <c r="Q40" s="2">
        <f t="shared" ref="Q40" si="60">(B40-B39)*6/((A40-A39)*24)</f>
        <v>2.4590163934425997E-3</v>
      </c>
      <c r="R40">
        <v>1.5</v>
      </c>
      <c r="S40">
        <v>-3</v>
      </c>
    </row>
    <row r="41" spans="1:20">
      <c r="A41" s="1">
        <v>41759.791666666664</v>
      </c>
      <c r="B41">
        <v>60.8</v>
      </c>
      <c r="C41">
        <v>5808</v>
      </c>
      <c r="D41">
        <v>6049</v>
      </c>
      <c r="E41">
        <v>667</v>
      </c>
      <c r="F41">
        <v>21.2</v>
      </c>
      <c r="G41" s="9">
        <v>85677.9</v>
      </c>
      <c r="I41" s="2">
        <f t="shared" ref="I41:I42" si="61">(G41-G40)/(A41-A40)</f>
        <v>30.221359223303217</v>
      </c>
      <c r="J41" s="2">
        <f t="shared" si="30"/>
        <v>18.600832177532709</v>
      </c>
      <c r="K41" s="2">
        <f t="shared" si="23"/>
        <v>11.620527045770508</v>
      </c>
      <c r="L41" s="2">
        <f t="shared" ref="L41:L42" si="62">(C41-C40)/(A41-A40)</f>
        <v>10.984743411928765</v>
      </c>
      <c r="M41" s="2">
        <f t="shared" ref="M41:M42" si="63">(D41-D40)/(A41-A40)</f>
        <v>8.4549237170603213</v>
      </c>
      <c r="N41" s="2">
        <f t="shared" ref="N41:N42" si="64">((D41-D40)-(E41-E40))/(A41-A40)</f>
        <v>6.823855755895142</v>
      </c>
      <c r="O41" s="2">
        <f t="shared" ref="O41:O42" si="65">(E41-E40)/(A41-A40)</f>
        <v>1.6310679611651802</v>
      </c>
      <c r="P41" s="5">
        <f t="shared" ref="P41:P42" si="66">(B41-B40)*6/(A41-A40)</f>
        <v>7.9889042995845275E-2</v>
      </c>
      <c r="Q41" s="2">
        <f t="shared" ref="Q41:Q42" si="67">(B41-B40)*6/((A41-A40)*24)</f>
        <v>3.3287101248268866E-3</v>
      </c>
      <c r="R41">
        <v>3.4</v>
      </c>
      <c r="S41">
        <v>-1.9</v>
      </c>
    </row>
    <row r="42" spans="1:20">
      <c r="A42" s="1">
        <v>41790.708333333336</v>
      </c>
      <c r="B42">
        <v>61.3</v>
      </c>
      <c r="C42">
        <v>6057</v>
      </c>
      <c r="D42">
        <v>6190</v>
      </c>
      <c r="E42">
        <v>710</v>
      </c>
      <c r="F42">
        <v>21.3</v>
      </c>
      <c r="G42" s="7">
        <v>86333.2</v>
      </c>
      <c r="I42" s="2">
        <f t="shared" si="61"/>
        <v>21.195687331533158</v>
      </c>
      <c r="J42" s="2">
        <f t="shared" si="30"/>
        <v>10.033423180591418</v>
      </c>
      <c r="K42" s="2">
        <f t="shared" si="23"/>
        <v>11.16226415094174</v>
      </c>
      <c r="L42" s="2">
        <f t="shared" si="62"/>
        <v>8.0539083557938849</v>
      </c>
      <c r="M42" s="2">
        <f t="shared" si="63"/>
        <v>4.5606469002688259</v>
      </c>
      <c r="N42" s="2">
        <f t="shared" si="64"/>
        <v>3.1698113207542198</v>
      </c>
      <c r="O42" s="2">
        <f t="shared" si="65"/>
        <v>1.3908355795146066</v>
      </c>
      <c r="P42" s="5">
        <f t="shared" si="66"/>
        <v>9.7035040431251621E-2</v>
      </c>
      <c r="Q42" s="2">
        <f t="shared" si="67"/>
        <v>4.0431266846354839E-3</v>
      </c>
      <c r="R42">
        <v>4.5</v>
      </c>
      <c r="S42">
        <v>-1</v>
      </c>
    </row>
    <row r="43" spans="1:20">
      <c r="A43" s="1">
        <v>41820.291666666664</v>
      </c>
      <c r="B43">
        <v>61.7</v>
      </c>
      <c r="C43">
        <v>6191</v>
      </c>
      <c r="D43">
        <v>6249</v>
      </c>
      <c r="E43">
        <v>733</v>
      </c>
      <c r="F43">
        <v>20.6</v>
      </c>
      <c r="G43" s="9">
        <v>86718.3</v>
      </c>
      <c r="I43" s="2">
        <f t="shared" ref="I43:I44" si="68">(G43-G42)/(A43-A42)</f>
        <v>13.017464788734726</v>
      </c>
      <c r="J43" s="2">
        <f t="shared" si="30"/>
        <v>4.3876056338035365</v>
      </c>
      <c r="K43" s="2">
        <f t="shared" si="23"/>
        <v>8.6298591549311894</v>
      </c>
      <c r="L43" s="2">
        <f t="shared" ref="L43:L44" si="69">(C43-C42)/(A43-A42)</f>
        <v>4.5295774647894751</v>
      </c>
      <c r="M43" s="2">
        <f t="shared" ref="M43:M44" si="70">(D43-D42)/(A43-A42)</f>
        <v>1.9943661971834257</v>
      </c>
      <c r="N43" s="2">
        <f t="shared" ref="N43:N44" si="71">((D43-D42)-(E43-E42))/(A43-A42)</f>
        <v>1.2169014084509038</v>
      </c>
      <c r="O43" s="2">
        <f t="shared" ref="O43:O44" si="72">(E43-E42)/(A43-A42)</f>
        <v>0.77746478873252189</v>
      </c>
      <c r="P43" s="5">
        <f t="shared" ref="P43:P44" si="73">(B43-B42)*6/(A43-A42)</f>
        <v>8.112676056339474E-2</v>
      </c>
      <c r="Q43" s="2">
        <f t="shared" ref="Q43:Q44" si="74">(B43-B42)*6/((A43-A42)*24)</f>
        <v>3.3802816901414472E-3</v>
      </c>
      <c r="R43">
        <v>5.6</v>
      </c>
      <c r="S43">
        <v>0</v>
      </c>
    </row>
    <row r="44" spans="1:20">
      <c r="A44" s="1">
        <v>41851.75</v>
      </c>
      <c r="B44">
        <v>62</v>
      </c>
      <c r="C44">
        <v>6237</v>
      </c>
      <c r="D44">
        <v>6270</v>
      </c>
      <c r="E44">
        <v>746</v>
      </c>
      <c r="F44">
        <v>25.1</v>
      </c>
      <c r="G44" s="7">
        <v>86944.3</v>
      </c>
      <c r="I44" s="2">
        <f t="shared" si="68"/>
        <v>7.1841059602643469</v>
      </c>
      <c r="J44" s="2">
        <f t="shared" si="30"/>
        <v>1.4686092715230656</v>
      </c>
      <c r="K44" s="2">
        <f t="shared" si="23"/>
        <v>5.7154966887412808</v>
      </c>
      <c r="L44" s="2">
        <f t="shared" si="69"/>
        <v>1.4622516556290264</v>
      </c>
      <c r="M44" s="2">
        <f t="shared" si="70"/>
        <v>0.66754966887412071</v>
      </c>
      <c r="N44" s="2">
        <f t="shared" si="71"/>
        <v>0.25430463576156981</v>
      </c>
      <c r="O44" s="2">
        <f t="shared" si="72"/>
        <v>0.4132450331125509</v>
      </c>
      <c r="P44" s="5">
        <f t="shared" si="73"/>
        <v>5.7218543046352661E-2</v>
      </c>
      <c r="Q44" s="2">
        <f t="shared" si="74"/>
        <v>2.3841059602646942E-3</v>
      </c>
      <c r="R44">
        <v>5.9</v>
      </c>
      <c r="S44">
        <v>0.4</v>
      </c>
      <c r="T44" t="s">
        <v>33</v>
      </c>
    </row>
    <row r="45" spans="1:20">
      <c r="A45" s="1">
        <v>41882.833333333336</v>
      </c>
      <c r="B45">
        <v>62.4</v>
      </c>
      <c r="C45">
        <v>6345</v>
      </c>
      <c r="D45">
        <v>6311</v>
      </c>
      <c r="E45">
        <v>772</v>
      </c>
      <c r="F45">
        <v>20.5</v>
      </c>
      <c r="G45" s="9">
        <v>87298.4</v>
      </c>
      <c r="I45" s="2">
        <f t="shared" ref="I45" si="75">(G45-G44)/(A45-A44)</f>
        <v>11.391957104556472</v>
      </c>
      <c r="J45" s="2">
        <f t="shared" si="30"/>
        <v>2.901876675602991</v>
      </c>
      <c r="K45" s="2">
        <f t="shared" si="23"/>
        <v>8.4900804289534797</v>
      </c>
      <c r="L45" s="2">
        <f t="shared" ref="L45" si="76">(C45-C44)/(A45-A44)</f>
        <v>3.4745308310989245</v>
      </c>
      <c r="M45" s="2">
        <f t="shared" ref="M45" si="77">(D45-D44)/(A45-A44)</f>
        <v>1.3190348525468141</v>
      </c>
      <c r="N45" s="2">
        <f t="shared" ref="N45" si="78">((D45-D44)-(E45-E44))/(A45-A44)</f>
        <v>0.48257372654151731</v>
      </c>
      <c r="O45" s="2">
        <f t="shared" ref="O45" si="79">(E45-E44)/(A45-A44)</f>
        <v>0.83646112600529665</v>
      </c>
      <c r="P45" s="5">
        <f>(B45-B44)*6/(A45-A44)</f>
        <v>7.7211796246642497E-2</v>
      </c>
      <c r="Q45" s="2">
        <f t="shared" ref="Q45" si="80">(B45-B44)*6/((A45-A44)*24)</f>
        <v>3.2171581769434372E-3</v>
      </c>
      <c r="R45" s="6">
        <v>5.9</v>
      </c>
      <c r="S45" s="6">
        <v>-0.1</v>
      </c>
      <c r="T45" s="6" t="s">
        <v>19</v>
      </c>
    </row>
    <row r="46" spans="1:20">
      <c r="A46" s="1">
        <v>41912.875</v>
      </c>
      <c r="B46">
        <v>62.8</v>
      </c>
      <c r="C46">
        <v>6572</v>
      </c>
      <c r="D46">
        <v>6435</v>
      </c>
      <c r="E46">
        <v>798</v>
      </c>
      <c r="F46">
        <v>20.5</v>
      </c>
      <c r="G46" s="7">
        <v>87829.9</v>
      </c>
      <c r="I46" s="2">
        <f>(G46-G45)/(A46-A45)</f>
        <v>17.692094313454966</v>
      </c>
      <c r="J46" s="2">
        <f t="shared" si="30"/>
        <v>9.0807212205277796</v>
      </c>
      <c r="K46" s="2">
        <f t="shared" si="23"/>
        <v>8.6113730929271863</v>
      </c>
      <c r="L46" s="2">
        <f>(C46-C45)/(A46-A45)</f>
        <v>7.5561719833570598</v>
      </c>
      <c r="M46" s="2">
        <f>(D46-D45)/(A46-A45)</f>
        <v>4.1276005547853538</v>
      </c>
      <c r="N46" s="2">
        <f>((D46-D45)-(E46-E45))/(A46-A45)</f>
        <v>3.2621359223303603</v>
      </c>
      <c r="O46" s="2">
        <f>(E46-E45)/(A46-A45)</f>
        <v>0.86546463245499361</v>
      </c>
      <c r="P46" s="5">
        <f>(B46-B45)*6/(A46-A45)</f>
        <v>7.9889042995845275E-2</v>
      </c>
      <c r="Q46" s="2">
        <f>(B46-B45)*6/((A46-A45)*24)</f>
        <v>3.3287101248268866E-3</v>
      </c>
      <c r="R46" s="6">
        <v>4.5</v>
      </c>
      <c r="S46" s="6">
        <v>-1.1000000000000001</v>
      </c>
    </row>
    <row r="47" spans="1:20">
      <c r="A47" s="1">
        <v>41943.666666666664</v>
      </c>
      <c r="B47">
        <v>63.2</v>
      </c>
      <c r="C47">
        <v>6917</v>
      </c>
      <c r="D47">
        <v>6675</v>
      </c>
      <c r="E47">
        <v>830</v>
      </c>
      <c r="F47">
        <v>20.3</v>
      </c>
      <c r="G47" s="6">
        <v>-425</v>
      </c>
      <c r="I47" s="2">
        <v>28.3</v>
      </c>
      <c r="J47" s="2">
        <f t="shared" si="30"/>
        <v>17.14749661705142</v>
      </c>
      <c r="K47" s="2">
        <f t="shared" si="23"/>
        <v>11.152503382948581</v>
      </c>
      <c r="L47" s="2">
        <f t="shared" ref="L47:L48" si="81">(C47-C46)/(A47-A46)</f>
        <v>11.204330175914279</v>
      </c>
      <c r="M47" s="2">
        <f t="shared" ref="M47:M48" si="82">(D47-D46)/(A47-A46)</f>
        <v>7.7943166441142813</v>
      </c>
      <c r="N47" s="2">
        <f t="shared" ref="N47:N48" si="83">((D47-D46)-(E47-E46))/(A47-A46)</f>
        <v>6.7550744248990435</v>
      </c>
      <c r="O47" s="2">
        <f t="shared" ref="O47:O48" si="84">(E47-E46)/(A47-A46)</f>
        <v>1.0392422192152375</v>
      </c>
      <c r="P47" s="5">
        <f>(B47-B46)*6/(A47-A46)</f>
        <v>7.7943166441143921E-2</v>
      </c>
      <c r="Q47" s="2">
        <f t="shared" ref="Q47:Q48" si="85">(B47-B46)*6/((A47-A46)*24)</f>
        <v>3.2476319350476634E-3</v>
      </c>
      <c r="R47" s="6">
        <v>2.9</v>
      </c>
      <c r="S47" s="6">
        <v>-2.4</v>
      </c>
    </row>
    <row r="48" spans="1:20">
      <c r="A48" s="1">
        <v>41973.45833321759</v>
      </c>
      <c r="B48">
        <v>63.8</v>
      </c>
      <c r="C48">
        <v>7311</v>
      </c>
      <c r="D48">
        <v>7011</v>
      </c>
      <c r="E48">
        <v>869</v>
      </c>
      <c r="F48">
        <v>20.3</v>
      </c>
      <c r="G48">
        <v>740</v>
      </c>
      <c r="I48" s="2">
        <f t="shared" ref="I48" si="86">(G48-G47)/(A48-A47)</f>
        <v>39.104895256818224</v>
      </c>
      <c r="J48" s="2">
        <f t="shared" si="30"/>
        <v>24.812307788703894</v>
      </c>
      <c r="K48" s="2">
        <f t="shared" si="23"/>
        <v>14.292587468114331</v>
      </c>
      <c r="L48" s="2">
        <f t="shared" si="81"/>
        <v>13.225174876554833</v>
      </c>
      <c r="M48" s="2">
        <f t="shared" si="82"/>
        <v>11.278321722138132</v>
      </c>
      <c r="N48" s="2">
        <f t="shared" si="83"/>
        <v>9.9692308079613845</v>
      </c>
      <c r="O48" s="2">
        <f t="shared" si="84"/>
        <v>1.3090909141767475</v>
      </c>
      <c r="P48" s="5">
        <f t="shared" ref="P48" si="87">(B48-B47)*6/(A48-A47)</f>
        <v>0.1208391613086217</v>
      </c>
      <c r="Q48" s="2">
        <f t="shared" si="85"/>
        <v>5.0349650545259035E-3</v>
      </c>
      <c r="R48" s="6">
        <v>1.6</v>
      </c>
      <c r="S48" s="6">
        <v>-3</v>
      </c>
      <c r="T48" t="s">
        <v>21</v>
      </c>
    </row>
    <row r="49" spans="1:20">
      <c r="A49" s="1">
        <v>42004.75</v>
      </c>
      <c r="B49">
        <v>65.2</v>
      </c>
      <c r="C49">
        <v>7696</v>
      </c>
      <c r="D49">
        <v>7437</v>
      </c>
      <c r="E49">
        <v>913</v>
      </c>
      <c r="F49">
        <v>20.2</v>
      </c>
      <c r="G49" s="6">
        <v>2281</v>
      </c>
      <c r="I49" s="2">
        <f t="shared" ref="I49:I50" si="88">(G49-G48)/(A49-A48)</f>
        <v>49.246338033557052</v>
      </c>
      <c r="J49" s="2">
        <f t="shared" si="30"/>
        <v>29.950465934490378</v>
      </c>
      <c r="K49" s="2">
        <f t="shared" si="23"/>
        <v>19.295872099066674</v>
      </c>
      <c r="L49" s="2">
        <f t="shared" ref="L49:L54" si="89">(C49-C48)/(A49-A48)</f>
        <v>12.303595160882196</v>
      </c>
      <c r="M49" s="2">
        <f t="shared" ref="M49:M50" si="90">(D49-D48)/(A49-A48)</f>
        <v>13.613848152041079</v>
      </c>
      <c r="N49" s="2">
        <f t="shared" ref="N49:N50" si="91">((D49-D48)-(E49-E48))/(A49-A48)</f>
        <v>12.2077229907974</v>
      </c>
      <c r="O49" s="2">
        <f t="shared" ref="O49:O50" si="92">(E49-E48)/(A49-A48)</f>
        <v>1.4061251612436796</v>
      </c>
      <c r="P49" s="5">
        <f t="shared" ref="P49:P50" si="93">(B49-B48)*6/(A49-A48)</f>
        <v>0.26844207623743083</v>
      </c>
      <c r="Q49" s="2">
        <f t="shared" ref="Q49:Q50" si="94">(B49-B48)*6/((A49-A48)*24)</f>
        <v>1.1185086509892951E-2</v>
      </c>
      <c r="R49" s="6">
        <v>0.3</v>
      </c>
      <c r="S49" s="6">
        <v>-3.6</v>
      </c>
    </row>
    <row r="50" spans="1:20">
      <c r="A50" s="1">
        <v>42035.916666666664</v>
      </c>
      <c r="B50">
        <v>65.599999999999994</v>
      </c>
      <c r="C50">
        <v>8075</v>
      </c>
      <c r="D50">
        <v>7917</v>
      </c>
      <c r="E50">
        <v>957</v>
      </c>
      <c r="F50">
        <v>20.6</v>
      </c>
      <c r="G50">
        <v>4043</v>
      </c>
      <c r="I50" s="2">
        <f t="shared" si="88"/>
        <v>56.534759358293172</v>
      </c>
      <c r="J50" s="2">
        <f t="shared" si="30"/>
        <v>33.882352941179107</v>
      </c>
      <c r="K50" s="2">
        <f>I50-J50</f>
        <v>22.652406417114065</v>
      </c>
      <c r="L50" s="2">
        <f t="shared" si="89"/>
        <v>12.160427807487578</v>
      </c>
      <c r="M50" s="2">
        <f t="shared" si="90"/>
        <v>15.401069518717776</v>
      </c>
      <c r="N50" s="2">
        <f t="shared" si="91"/>
        <v>13.989304812835313</v>
      </c>
      <c r="O50" s="2">
        <f t="shared" si="92"/>
        <v>1.4117647058824627</v>
      </c>
      <c r="P50" s="5">
        <f t="shared" si="93"/>
        <v>7.7005347593587237E-2</v>
      </c>
      <c r="Q50" s="2">
        <f t="shared" si="94"/>
        <v>3.2085561497328017E-3</v>
      </c>
      <c r="R50" s="6">
        <v>0.4</v>
      </c>
      <c r="S50" s="6">
        <v>-4</v>
      </c>
    </row>
    <row r="51" spans="1:20">
      <c r="A51" s="1">
        <v>42064.625</v>
      </c>
      <c r="B51">
        <v>65.900000000000006</v>
      </c>
      <c r="C51">
        <v>8441</v>
      </c>
      <c r="D51">
        <v>8335</v>
      </c>
      <c r="E51">
        <v>998</v>
      </c>
      <c r="F51">
        <v>19.8</v>
      </c>
      <c r="G51" s="6">
        <v>5538</v>
      </c>
      <c r="I51" s="2">
        <f t="shared" ref="I51:I52" si="95">(G51-G50)/(A51-A50)</f>
        <v>52.075471698108807</v>
      </c>
      <c r="J51" s="2">
        <f t="shared" si="30"/>
        <v>32.032510885338368</v>
      </c>
      <c r="K51" s="2">
        <f t="shared" ref="K51" si="96">I51-J51</f>
        <v>20.042960812770438</v>
      </c>
      <c r="L51" s="2">
        <f t="shared" si="89"/>
        <v>12.748911465891521</v>
      </c>
      <c r="M51" s="2">
        <f t="shared" ref="M51:M52" si="97">(D51-D50)/(A51-A50)</f>
        <v>14.560232220608349</v>
      </c>
      <c r="N51" s="2">
        <f t="shared" ref="N51:N52" si="98">((D51-D50)-(E51-E50))/(A51-A50)</f>
        <v>13.132075471697004</v>
      </c>
      <c r="O51" s="2">
        <f t="shared" ref="O51:O52" si="99">(E51-E50)/(A51-A50)</f>
        <v>1.4281567489113451</v>
      </c>
      <c r="P51" s="5">
        <f t="shared" ref="P51:P52" si="100">(B51-B50)*6/(A51-A50)</f>
        <v>6.2699564586354117E-2</v>
      </c>
      <c r="Q51" s="2">
        <f t="shared" ref="Q51:Q52" si="101">(B51-B50)*6/((A51-A50)*24)</f>
        <v>2.6124818577647549E-3</v>
      </c>
      <c r="R51" s="6">
        <v>0.5</v>
      </c>
      <c r="S51" s="13">
        <v>-3.8</v>
      </c>
    </row>
    <row r="52" spans="1:20">
      <c r="A52" s="1">
        <v>42097.25</v>
      </c>
      <c r="B52">
        <v>66.400000000000006</v>
      </c>
      <c r="C52">
        <v>8865</v>
      </c>
      <c r="D52">
        <v>8782</v>
      </c>
      <c r="E52">
        <v>1046</v>
      </c>
      <c r="F52">
        <v>20.2</v>
      </c>
      <c r="G52">
        <v>7013</v>
      </c>
      <c r="I52" s="2">
        <f t="shared" si="95"/>
        <v>45.21072796934866</v>
      </c>
      <c r="J52" s="2">
        <f t="shared" si="30"/>
        <v>30.142528735632187</v>
      </c>
      <c r="K52" s="2">
        <f>I52-J52</f>
        <v>15.068199233716474</v>
      </c>
      <c r="L52" s="2">
        <f t="shared" si="89"/>
        <v>12.996168582375478</v>
      </c>
      <c r="M52" s="2">
        <f t="shared" si="97"/>
        <v>13.701149425287356</v>
      </c>
      <c r="N52" s="2">
        <f t="shared" si="98"/>
        <v>12.229885057471265</v>
      </c>
      <c r="O52" s="2">
        <f t="shared" si="99"/>
        <v>1.4712643678160919</v>
      </c>
      <c r="P52" s="5">
        <f t="shared" si="100"/>
        <v>9.1954022988505746E-2</v>
      </c>
      <c r="Q52" s="2">
        <f t="shared" si="101"/>
        <v>3.8314176245210726E-3</v>
      </c>
      <c r="R52" s="6">
        <v>0.5</v>
      </c>
      <c r="S52" s="6">
        <v>-3.5</v>
      </c>
    </row>
    <row r="53" spans="1:20">
      <c r="A53" s="1">
        <v>42127.833333333336</v>
      </c>
      <c r="B53">
        <v>67</v>
      </c>
      <c r="C53">
        <v>9247</v>
      </c>
      <c r="D53">
        <v>9072</v>
      </c>
      <c r="E53">
        <v>1082</v>
      </c>
      <c r="F53">
        <v>21.7</v>
      </c>
      <c r="G53" s="6">
        <v>8022</v>
      </c>
      <c r="I53" s="2">
        <f t="shared" ref="I53:I54" si="102">(G53-G52)/(A53-A52)</f>
        <v>32.991825613076401</v>
      </c>
      <c r="J53" s="2">
        <f t="shared" si="30"/>
        <v>20.861035422341669</v>
      </c>
      <c r="K53" s="2">
        <f t="shared" ref="K53" si="103">I53-J53</f>
        <v>12.130790190734732</v>
      </c>
      <c r="L53" s="2">
        <f t="shared" si="89"/>
        <v>12.490463215257865</v>
      </c>
      <c r="M53" s="2">
        <f t="shared" ref="M53:M54" si="104">(D53-D52)/(A53-A52)</f>
        <v>9.4822888283371221</v>
      </c>
      <c r="N53" s="2">
        <f t="shared" ref="N53:N54" si="105">((D53-D52)-(E53-E52))/(A53-A52)</f>
        <v>8.3051771117159632</v>
      </c>
      <c r="O53" s="2">
        <f t="shared" ref="O53:O54" si="106">(E53-E52)/(A53-A52)</f>
        <v>1.17711171662116</v>
      </c>
      <c r="P53" s="5">
        <f t="shared" ref="P53:P54" si="107">(B53-B52)*6/(A53-A52)</f>
        <v>0.11771117166211489</v>
      </c>
      <c r="Q53" s="2">
        <f t="shared" ref="Q53:Q54" si="108">(B53-B52)*6/((A53-A52)*24)</f>
        <v>4.9046321525881209E-3</v>
      </c>
      <c r="R53" s="6">
        <v>2.2999999999999998</v>
      </c>
      <c r="S53" s="13">
        <v>-2.7</v>
      </c>
    </row>
    <row r="54" spans="1:20">
      <c r="A54" s="1">
        <v>42158.833333333336</v>
      </c>
      <c r="B54">
        <v>67.5</v>
      </c>
      <c r="C54">
        <v>9554</v>
      </c>
      <c r="D54">
        <v>9243</v>
      </c>
      <c r="E54">
        <v>1117</v>
      </c>
      <c r="F54">
        <v>20.7</v>
      </c>
      <c r="G54">
        <v>8766</v>
      </c>
      <c r="I54" s="2">
        <f t="shared" si="102"/>
        <v>24</v>
      </c>
      <c r="J54" s="2">
        <f t="shared" si="30"/>
        <v>12.135483870967743</v>
      </c>
      <c r="K54" s="2">
        <f>I54-J54</f>
        <v>11.864516129032257</v>
      </c>
      <c r="L54" s="2">
        <f t="shared" si="89"/>
        <v>9.9032258064516121</v>
      </c>
      <c r="M54" s="2">
        <f t="shared" si="104"/>
        <v>5.5161290322580649</v>
      </c>
      <c r="N54" s="2">
        <f t="shared" si="105"/>
        <v>4.387096774193548</v>
      </c>
      <c r="O54" s="2">
        <f t="shared" si="106"/>
        <v>1.1290322580645162</v>
      </c>
      <c r="P54" s="5">
        <f t="shared" si="107"/>
        <v>9.6774193548387094E-2</v>
      </c>
      <c r="Q54" s="2">
        <f t="shared" si="108"/>
        <v>4.0322580645161289E-3</v>
      </c>
      <c r="R54" s="6">
        <v>4</v>
      </c>
      <c r="S54" s="6">
        <v>-1.3</v>
      </c>
      <c r="T54" s="6"/>
    </row>
    <row r="55" spans="1:20">
      <c r="A55" s="1">
        <v>42185.833333333336</v>
      </c>
      <c r="B55">
        <v>68</v>
      </c>
      <c r="C55">
        <v>9737</v>
      </c>
      <c r="D55">
        <v>9325</v>
      </c>
      <c r="E55">
        <v>1139</v>
      </c>
      <c r="F55">
        <v>20.8</v>
      </c>
      <c r="G55" s="6">
        <v>9252</v>
      </c>
      <c r="I55" s="2">
        <f t="shared" ref="I55:I56" si="109">(G55-G54)/(A55-A54)</f>
        <v>18</v>
      </c>
      <c r="J55" s="2">
        <f t="shared" si="30"/>
        <v>6.681481481481482</v>
      </c>
      <c r="K55" s="2">
        <f t="shared" ref="K55" si="110">I55-J55</f>
        <v>11.318518518518518</v>
      </c>
      <c r="L55" s="2">
        <f t="shared" ref="L55:L56" si="111">(C55-C54)/(A55-A54)</f>
        <v>6.7777777777777777</v>
      </c>
      <c r="M55" s="2">
        <f t="shared" ref="M55:M56" si="112">(D55-D54)/(A55-A54)</f>
        <v>3.0370370370370372</v>
      </c>
      <c r="N55" s="2">
        <f t="shared" ref="N55:N56" si="113">((D55-D54)-(E55-E54))/(A55-A54)</f>
        <v>2.2222222222222223</v>
      </c>
      <c r="O55" s="2">
        <f t="shared" ref="O55:O56" si="114">(E55-E54)/(A55-A54)</f>
        <v>0.81481481481481477</v>
      </c>
      <c r="P55" s="5">
        <f t="shared" ref="P55:P56" si="115">(B55-B54)*6/(A55-A54)</f>
        <v>0.1111111111111111</v>
      </c>
      <c r="Q55" s="2">
        <f t="shared" ref="Q55:Q56" si="116">(B55-B54)*6/((A55-A54)*24)</f>
        <v>4.6296296296296294E-3</v>
      </c>
      <c r="R55" s="6">
        <v>4.8</v>
      </c>
      <c r="S55" s="13">
        <v>-0.8</v>
      </c>
      <c r="T55" s="6"/>
    </row>
    <row r="56" spans="1:20">
      <c r="A56" s="1">
        <v>42218.583333333336</v>
      </c>
      <c r="B56">
        <v>68.400000000000006</v>
      </c>
      <c r="C56">
        <v>9822</v>
      </c>
      <c r="D56">
        <v>9364</v>
      </c>
      <c r="E56">
        <v>1156</v>
      </c>
      <c r="F56">
        <v>21.1</v>
      </c>
      <c r="G56">
        <v>9539</v>
      </c>
      <c r="I56" s="2">
        <f t="shared" si="109"/>
        <v>8.763358778625955</v>
      </c>
      <c r="J56" s="2">
        <f t="shared" si="30"/>
        <v>2.6198473282442749</v>
      </c>
      <c r="K56" s="2">
        <f>I56-J56</f>
        <v>6.1435114503816806</v>
      </c>
      <c r="L56" s="2">
        <f t="shared" si="111"/>
        <v>2.5954198473282442</v>
      </c>
      <c r="M56" s="2">
        <f t="shared" si="112"/>
        <v>1.1908396946564885</v>
      </c>
      <c r="N56" s="2">
        <f t="shared" si="113"/>
        <v>0.6717557251908397</v>
      </c>
      <c r="O56" s="2">
        <f t="shared" si="114"/>
        <v>0.51908396946564883</v>
      </c>
      <c r="P56" s="5">
        <f t="shared" si="115"/>
        <v>7.3282442748092647E-2</v>
      </c>
      <c r="Q56" s="2">
        <f t="shared" si="116"/>
        <v>3.0534351145038601E-3</v>
      </c>
      <c r="R56" s="6">
        <v>5.8</v>
      </c>
      <c r="S56" s="6">
        <v>-0.2</v>
      </c>
    </row>
    <row r="57" spans="1:20">
      <c r="A57" s="1">
        <v>42248.875</v>
      </c>
      <c r="B57">
        <v>68.900000000000006</v>
      </c>
      <c r="C57">
        <v>9905</v>
      </c>
      <c r="D57">
        <v>9406</v>
      </c>
      <c r="E57">
        <v>1181</v>
      </c>
      <c r="F57">
        <v>20.8</v>
      </c>
      <c r="G57" s="6">
        <v>9948</v>
      </c>
      <c r="I57" s="2">
        <f t="shared" ref="I57:I58" si="117">(G57-G56)/(A57-A56)</f>
        <v>13.502063273728728</v>
      </c>
      <c r="J57" s="2">
        <f t="shared" si="30"/>
        <v>3.0503438789548523</v>
      </c>
      <c r="K57" s="2">
        <f t="shared" ref="K57" si="118">I57-J57</f>
        <v>10.451719394773876</v>
      </c>
      <c r="L57" s="2">
        <f t="shared" ref="L57:L58" si="119">(C57-C56)/(A57-A56)</f>
        <v>2.7400275103165881</v>
      </c>
      <c r="M57" s="2">
        <f t="shared" ref="M57:M58" si="120">(D57-D56)/(A57-A56)</f>
        <v>1.3865199449794783</v>
      </c>
      <c r="N57" s="2">
        <f t="shared" ref="N57:N58" si="121">((D57-D56)-(E57-E56))/(A57-A56)</f>
        <v>0.56121045392026503</v>
      </c>
      <c r="O57" s="2">
        <f t="shared" ref="O57:O58" si="122">(E57-E56)/(A57-A56)</f>
        <v>0.82530949105921325</v>
      </c>
      <c r="P57" s="5">
        <f t="shared" ref="P57:P58" si="123">(B57-B56)*6/(A57-A56)</f>
        <v>9.9037138927105597E-2</v>
      </c>
      <c r="Q57" s="2">
        <f t="shared" ref="Q57:Q58" si="124">(B57-B56)*6/((A57-A56)*24)</f>
        <v>4.126547455296066E-3</v>
      </c>
      <c r="R57" s="6">
        <v>5.6</v>
      </c>
      <c r="S57" s="13">
        <v>0.6</v>
      </c>
    </row>
    <row r="58" spans="1:20">
      <c r="A58" s="1">
        <v>42277.875</v>
      </c>
      <c r="B58">
        <v>69.3</v>
      </c>
      <c r="C58">
        <v>10162</v>
      </c>
      <c r="D58">
        <v>9544</v>
      </c>
      <c r="E58">
        <v>1209</v>
      </c>
      <c r="F58">
        <v>20.8</v>
      </c>
      <c r="G58">
        <v>10583</v>
      </c>
      <c r="I58" s="2">
        <f t="shared" si="117"/>
        <v>21.896551724137932</v>
      </c>
      <c r="J58" s="2">
        <f t="shared" si="30"/>
        <v>10.468965517241381</v>
      </c>
      <c r="K58" s="2">
        <f>I58-J58</f>
        <v>11.427586206896551</v>
      </c>
      <c r="L58" s="2">
        <f t="shared" si="119"/>
        <v>8.862068965517242</v>
      </c>
      <c r="M58" s="2">
        <f t="shared" si="120"/>
        <v>4.7586206896551726</v>
      </c>
      <c r="N58" s="2">
        <f t="shared" si="121"/>
        <v>3.7931034482758621</v>
      </c>
      <c r="O58" s="2">
        <f t="shared" si="122"/>
        <v>0.96551724137931039</v>
      </c>
      <c r="P58" s="5">
        <f t="shared" si="123"/>
        <v>8.2758620689653409E-2</v>
      </c>
      <c r="Q58" s="2">
        <f t="shared" si="124"/>
        <v>3.4482758620688922E-3</v>
      </c>
      <c r="R58" s="6">
        <v>4.2</v>
      </c>
      <c r="S58" s="6">
        <v>-1.5</v>
      </c>
      <c r="T58" t="s">
        <v>31</v>
      </c>
    </row>
    <row r="59" spans="1:20">
      <c r="A59" s="1">
        <v>42309.291666666664</v>
      </c>
      <c r="B59">
        <v>70.099999999999994</v>
      </c>
      <c r="C59">
        <v>10546</v>
      </c>
      <c r="D59">
        <v>9851</v>
      </c>
      <c r="E59">
        <v>1245</v>
      </c>
      <c r="F59">
        <v>20.5</v>
      </c>
      <c r="G59" s="6">
        <v>11711</v>
      </c>
      <c r="I59" s="2">
        <f t="shared" ref="I59:I60" si="125">(G59-G58)/(A59-A58)</f>
        <v>35.904509283822399</v>
      </c>
      <c r="J59" s="2">
        <f t="shared" si="30"/>
        <v>21.498143236075933</v>
      </c>
      <c r="K59" s="2">
        <f t="shared" ref="K59" si="126">I59-J59</f>
        <v>14.406366047746467</v>
      </c>
      <c r="L59" s="2">
        <f t="shared" ref="L59:L60" si="127">(C59-C58)/(A59-A58)</f>
        <v>12.222811671088477</v>
      </c>
      <c r="M59" s="2">
        <f t="shared" ref="M59:M60" si="128">(D59-D58)/(A59-A58)</f>
        <v>9.771883289125423</v>
      </c>
      <c r="N59" s="2">
        <f t="shared" ref="N59:N60" si="129">((D59-D58)-(E59-E58))/(A59-A58)</f>
        <v>8.6259946949608786</v>
      </c>
      <c r="O59" s="2">
        <f t="shared" ref="O59:O60" si="130">(E59-E58)/(A59-A58)</f>
        <v>1.1458885941645447</v>
      </c>
      <c r="P59" s="5">
        <f t="shared" ref="P59:P60" si="131">(B59-B58)*6/(A59-A58)</f>
        <v>0.15278514588860542</v>
      </c>
      <c r="Q59" s="2">
        <f t="shared" ref="Q59:Q60" si="132">(B59-B58)*6/((A59-A58)*24)</f>
        <v>6.3660477453585593E-3</v>
      </c>
      <c r="R59" s="6">
        <v>2.5</v>
      </c>
      <c r="S59" s="13">
        <v>-2.6</v>
      </c>
    </row>
    <row r="60" spans="1:20">
      <c r="A60" s="1">
        <v>42339.708333333336</v>
      </c>
      <c r="B60">
        <v>70.5</v>
      </c>
      <c r="C60">
        <v>10950</v>
      </c>
      <c r="D60">
        <v>10182</v>
      </c>
      <c r="E60">
        <v>1281</v>
      </c>
      <c r="F60">
        <v>20</v>
      </c>
      <c r="G60">
        <v>12918</v>
      </c>
      <c r="I60" s="2">
        <f t="shared" si="125"/>
        <v>39.682191780815593</v>
      </c>
      <c r="J60" s="2">
        <f t="shared" si="30"/>
        <v>23.940821917804403</v>
      </c>
      <c r="K60" s="2">
        <f>I60-J60</f>
        <v>15.74136986301119</v>
      </c>
      <c r="L60" s="2">
        <f t="shared" si="127"/>
        <v>13.282191780819799</v>
      </c>
      <c r="M60" s="2">
        <f t="shared" si="128"/>
        <v>10.882191780820182</v>
      </c>
      <c r="N60" s="2">
        <f t="shared" si="129"/>
        <v>9.6986301369847538</v>
      </c>
      <c r="O60" s="2">
        <f t="shared" si="130"/>
        <v>1.1835616438354277</v>
      </c>
      <c r="P60" s="5">
        <f t="shared" si="131"/>
        <v>7.8904109589029631E-2</v>
      </c>
      <c r="Q60" s="2">
        <f t="shared" si="132"/>
        <v>3.2876712328762346E-3</v>
      </c>
      <c r="R60" s="6">
        <v>1.4</v>
      </c>
      <c r="S60" s="6">
        <v>-2.6</v>
      </c>
    </row>
    <row r="61" spans="1:20">
      <c r="A61" s="1">
        <v>42369.791666666664</v>
      </c>
      <c r="B61">
        <v>71.2</v>
      </c>
      <c r="C61">
        <v>11337</v>
      </c>
      <c r="D61">
        <v>10574</v>
      </c>
      <c r="E61">
        <v>1323</v>
      </c>
      <c r="F61">
        <v>20.399999999999999</v>
      </c>
      <c r="G61" s="6">
        <v>14399</v>
      </c>
      <c r="I61" s="2">
        <f t="shared" ref="I61" si="133">(G61-G60)/(A61-A60)</f>
        <v>49.229916897514862</v>
      </c>
      <c r="J61" s="2">
        <f t="shared" si="30"/>
        <v>28.667036011084956</v>
      </c>
      <c r="K61" s="2">
        <f t="shared" ref="K61" si="134">I61-J61</f>
        <v>20.562880886429905</v>
      </c>
      <c r="L61" s="2">
        <f t="shared" ref="L61" si="135">(C61-C60)/(A61-A60)</f>
        <v>12.864265927979913</v>
      </c>
      <c r="M61" s="2">
        <f t="shared" ref="M61" si="136">(D61-D60)/(A61-A60)</f>
        <v>13.030470914129525</v>
      </c>
      <c r="N61" s="2">
        <f t="shared" ref="N61" si="137">((D61-D60)-(E61-E60))/(A61-A60)</f>
        <v>11.634349030472791</v>
      </c>
      <c r="O61" s="2">
        <f t="shared" ref="O61" si="138">(E61-E60)/(A61-A60)</f>
        <v>1.3961218836567348</v>
      </c>
      <c r="P61" s="5">
        <f t="shared" ref="P61" si="139">(B61-B60)*6/(A61-A60)</f>
        <v>0.13961218836567404</v>
      </c>
      <c r="Q61" s="2">
        <f t="shared" ref="Q61" si="140">(B61-B60)*6/((A61-A60)*24)</f>
        <v>5.8171745152364182E-3</v>
      </c>
      <c r="R61" s="6">
        <v>0.4</v>
      </c>
      <c r="S61" s="13">
        <v>-3.9</v>
      </c>
    </row>
    <row r="62" spans="1:20">
      <c r="T62" t="s">
        <v>35</v>
      </c>
    </row>
  </sheetData>
  <printOptions gridLines="1"/>
  <pageMargins left="0.25" right="0.16" top="0.74803149606299213" bottom="0.74803149606299213" header="0.31496062992125984" footer="0.31496062992125984"/>
  <pageSetup paperSize="9" orientation="landscape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0"/>
  <sheetViews>
    <sheetView workbookViewId="0">
      <selection activeCell="H11" sqref="H11"/>
    </sheetView>
  </sheetViews>
  <sheetFormatPr defaultRowHeight="15"/>
  <cols>
    <col min="1" max="1" width="20.85546875" bestFit="1" customWidth="1"/>
    <col min="2" max="2" width="12" bestFit="1" customWidth="1"/>
    <col min="3" max="3" width="13.140625" bestFit="1" customWidth="1"/>
    <col min="4" max="4" width="12" bestFit="1" customWidth="1"/>
    <col min="5" max="5" width="15" bestFit="1" customWidth="1"/>
    <col min="6" max="6" width="20.85546875" bestFit="1" customWidth="1"/>
  </cols>
  <sheetData>
    <row r="1" spans="1:6" ht="30">
      <c r="A1" s="3"/>
      <c r="B1" s="3" t="s">
        <v>23</v>
      </c>
      <c r="C1" s="3" t="s">
        <v>26</v>
      </c>
      <c r="D1" s="3" t="s">
        <v>24</v>
      </c>
      <c r="E1" s="3" t="s">
        <v>25</v>
      </c>
      <c r="F1" s="3"/>
    </row>
    <row r="2" spans="1:6">
      <c r="A2">
        <v>2012</v>
      </c>
      <c r="B2">
        <v>117.8</v>
      </c>
      <c r="C2">
        <v>3269</v>
      </c>
      <c r="D2">
        <v>3398</v>
      </c>
      <c r="E2">
        <v>385</v>
      </c>
    </row>
    <row r="3" spans="1:6">
      <c r="A3">
        <v>2013</v>
      </c>
      <c r="B3">
        <v>13.500000000000004</v>
      </c>
      <c r="C3">
        <v>3200</v>
      </c>
      <c r="D3">
        <v>3082</v>
      </c>
      <c r="E3">
        <v>363</v>
      </c>
    </row>
    <row r="4" spans="1:6">
      <c r="A4">
        <v>2014</v>
      </c>
      <c r="B4">
        <v>29</v>
      </c>
      <c r="C4">
        <v>3164</v>
      </c>
      <c r="D4">
        <v>2955</v>
      </c>
      <c r="E4">
        <v>419</v>
      </c>
    </row>
    <row r="7" spans="1:6">
      <c r="A7" s="8" t="s">
        <v>27</v>
      </c>
      <c r="B7" s="7">
        <f>SUM(B2:B6)</f>
        <v>160.30000000000001</v>
      </c>
      <c r="C7" s="7">
        <f>SUM(C2:C6)</f>
        <v>9633</v>
      </c>
      <c r="D7" s="7">
        <f>SUM(D2:D6)</f>
        <v>9435</v>
      </c>
      <c r="E7" s="7">
        <f>SUM(E2:E6)</f>
        <v>1167</v>
      </c>
    </row>
    <row r="8" spans="1:6">
      <c r="A8" s="8" t="s">
        <v>22</v>
      </c>
      <c r="B8" s="7">
        <v>52.966666666666661</v>
      </c>
      <c r="C8" s="7">
        <v>3274</v>
      </c>
      <c r="D8" s="7">
        <v>3185.3333333333335</v>
      </c>
      <c r="E8" s="7">
        <v>389.33333333333331</v>
      </c>
    </row>
    <row r="9" spans="1:6">
      <c r="B9" s="7"/>
      <c r="C9" s="7"/>
      <c r="D9" s="7"/>
      <c r="E9" s="7"/>
    </row>
    <row r="10" spans="1:6">
      <c r="B10" s="7"/>
      <c r="C10" s="7"/>
      <c r="D10" s="7"/>
      <c r="E10" s="7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Kuukausittain</vt:lpstr>
      <vt:lpstr>Vuosilukemia</vt:lpstr>
      <vt:lpstr>Taul3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Jari Perkola</dc:creator>
  <cp:lastModifiedBy>Jari Perkola</cp:lastModifiedBy>
  <cp:lastPrinted>2012-02-26T20:05:23Z</cp:lastPrinted>
  <dcterms:created xsi:type="dcterms:W3CDTF">2012-01-15T08:30:45Z</dcterms:created>
  <dcterms:modified xsi:type="dcterms:W3CDTF">2016-01-17T01:56:08Z</dcterms:modified>
</cp:coreProperties>
</file>