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9975" activeTab="1"/>
  </bookViews>
  <sheets>
    <sheet name="Laskuri" sheetId="1" r:id="rId1"/>
    <sheet name="Varaajamallit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7" i="2" l="1"/>
  <c r="H27" i="2" s="1"/>
  <c r="G26" i="2"/>
  <c r="H26" i="2" s="1"/>
  <c r="H37" i="2"/>
  <c r="H38" i="2"/>
  <c r="H39" i="2"/>
  <c r="H40" i="2"/>
  <c r="G30" i="2"/>
  <c r="H30" i="2" s="1"/>
  <c r="G31" i="2"/>
  <c r="H31" i="2" s="1"/>
  <c r="G32" i="2"/>
  <c r="H32" i="2" s="1"/>
  <c r="G33" i="2"/>
  <c r="H33" i="2" s="1"/>
  <c r="G34" i="2"/>
  <c r="H34" i="2" s="1"/>
  <c r="G35" i="2"/>
  <c r="H35" i="2" s="1"/>
  <c r="G36" i="2"/>
  <c r="H36" i="2" s="1"/>
  <c r="F38" i="2"/>
  <c r="F39" i="2"/>
  <c r="F40" i="2"/>
  <c r="F37" i="2"/>
  <c r="H4" i="2"/>
  <c r="H7" i="2"/>
  <c r="H19" i="2"/>
  <c r="H20" i="2"/>
  <c r="H21" i="2"/>
  <c r="H22" i="2"/>
  <c r="H23" i="2"/>
  <c r="H24" i="2"/>
  <c r="H25" i="2"/>
  <c r="G4" i="2"/>
  <c r="G5" i="2"/>
  <c r="H5" i="2" s="1"/>
  <c r="G6" i="2"/>
  <c r="H6" i="2" s="1"/>
  <c r="G7" i="2"/>
  <c r="G8" i="2"/>
  <c r="H8" i="2" s="1"/>
  <c r="G9" i="2"/>
  <c r="H9" i="2" s="1"/>
  <c r="G10" i="2"/>
  <c r="H10" i="2" s="1"/>
  <c r="G11" i="2"/>
  <c r="H11" i="2" s="1"/>
  <c r="G12" i="2"/>
  <c r="H12" i="2" s="1"/>
  <c r="G13" i="2"/>
  <c r="H13" i="2" s="1"/>
  <c r="G14" i="2"/>
  <c r="H14" i="2" s="1"/>
  <c r="G15" i="2"/>
  <c r="H15" i="2" s="1"/>
  <c r="G16" i="2"/>
  <c r="H16" i="2" s="1"/>
  <c r="G17" i="2"/>
  <c r="H17" i="2" s="1"/>
  <c r="G18" i="2"/>
  <c r="H18" i="2" s="1"/>
  <c r="G19" i="2"/>
  <c r="G3" i="2"/>
  <c r="H3" i="2" s="1"/>
  <c r="F21" i="2"/>
  <c r="F22" i="2"/>
  <c r="F23" i="2"/>
  <c r="F24" i="2"/>
  <c r="F25" i="2"/>
  <c r="F20" i="2"/>
  <c r="O13" i="1"/>
  <c r="J13" i="1"/>
  <c r="M13" i="1" s="1"/>
  <c r="K12" i="1"/>
  <c r="O12" i="1" s="1"/>
  <c r="I12" i="1"/>
  <c r="K11" i="1"/>
  <c r="O11" i="1" s="1"/>
  <c r="I11" i="1"/>
  <c r="K10" i="1"/>
  <c r="O10" i="1" s="1"/>
  <c r="I10" i="1"/>
  <c r="K9" i="1"/>
  <c r="O9" i="1" s="1"/>
  <c r="I9" i="1"/>
  <c r="K8" i="1"/>
  <c r="O8" i="1" s="1"/>
  <c r="I8" i="1"/>
  <c r="K7" i="1"/>
  <c r="O7" i="1" s="1"/>
  <c r="I7" i="1"/>
  <c r="J6" i="1"/>
  <c r="M6" i="1" s="1"/>
  <c r="O6" i="1" s="1"/>
  <c r="M11" i="1" l="1"/>
  <c r="M8" i="1"/>
  <c r="M10" i="1"/>
  <c r="M12" i="1"/>
  <c r="M7" i="1"/>
  <c r="M9" i="1"/>
</calcChain>
</file>

<file path=xl/sharedStrings.xml><?xml version="1.0" encoding="utf-8"?>
<sst xmlns="http://schemas.openxmlformats.org/spreadsheetml/2006/main" count="111" uniqueCount="68">
  <si>
    <t>A+</t>
  </si>
  <si>
    <t>A</t>
  </si>
  <si>
    <t>B</t>
  </si>
  <si>
    <t>C</t>
  </si>
  <si>
    <t>D</t>
  </si>
  <si>
    <t>E</t>
  </si>
  <si>
    <t>F</t>
  </si>
  <si>
    <t>G</t>
  </si>
  <si>
    <t>alle</t>
  </si>
  <si>
    <t>yli</t>
  </si>
  <si>
    <t>-</t>
  </si>
  <si>
    <t>jatkuva tehonkulutus W</t>
  </si>
  <si>
    <t>vuodessa ka kWh</t>
  </si>
  <si>
    <t>Tehokkus-luokka</t>
  </si>
  <si>
    <t>Varaajan lämpöhäviö energiatehokkuusluokan mukaan</t>
  </si>
  <si>
    <t xml:space="preserve">Varaajan tilavuus </t>
  </si>
  <si>
    <t>litraa</t>
  </si>
  <si>
    <t>Käyttövesivaraajat</t>
  </si>
  <si>
    <t>Valmistaja</t>
  </si>
  <si>
    <t>Malli</t>
  </si>
  <si>
    <t>tilavuus</t>
  </si>
  <si>
    <t>energialuokka</t>
  </si>
  <si>
    <t>Stiebel Eltron</t>
  </si>
  <si>
    <t>SBB 301 WP</t>
  </si>
  <si>
    <t>SBB 302 WP</t>
  </si>
  <si>
    <t>SBB 401 WP SOL</t>
  </si>
  <si>
    <t>c</t>
  </si>
  <si>
    <t>SBB 501 WP SOL</t>
  </si>
  <si>
    <t>SBBE 301 WP</t>
  </si>
  <si>
    <t>SBBE 302 WP</t>
  </si>
  <si>
    <t>a</t>
  </si>
  <si>
    <t>SBBE 401 WP SOL</t>
  </si>
  <si>
    <t>SBBE 501 WP SOL</t>
  </si>
  <si>
    <t>b</t>
  </si>
  <si>
    <t>SBB 300 WP Trend</t>
  </si>
  <si>
    <t>d</t>
  </si>
  <si>
    <t>SBB 400 WP Trend</t>
  </si>
  <si>
    <t>SBB 500 WP Trend</t>
  </si>
  <si>
    <t>Nibe</t>
  </si>
  <si>
    <t>VPA 200/70</t>
  </si>
  <si>
    <t>e</t>
  </si>
  <si>
    <t>VPA 300 / 200</t>
  </si>
  <si>
    <t>VPB 200</t>
  </si>
  <si>
    <t>VPB 300</t>
  </si>
  <si>
    <t>VPBS 300</t>
  </si>
  <si>
    <t>Puskurivaraajat</t>
  </si>
  <si>
    <t>UKV 40</t>
  </si>
  <si>
    <t>UKV 100</t>
  </si>
  <si>
    <t>UKV 200</t>
  </si>
  <si>
    <t>UKV 300</t>
  </si>
  <si>
    <t>UKV 500</t>
  </si>
  <si>
    <t>VPB 500</t>
  </si>
  <si>
    <t>SBP 200 E</t>
  </si>
  <si>
    <t>SBP 400 E</t>
  </si>
  <si>
    <t>Vitocell 100-E/-W tyyppi SVW</t>
  </si>
  <si>
    <t>Viessmann</t>
  </si>
  <si>
    <t>Vitocell 100-E  tyyppi SVP</t>
  </si>
  <si>
    <t>Vitocell 100-E tyyppi SVPA</t>
  </si>
  <si>
    <t>Vitocell 100-V tyyppi CWV &lt;vm 2015 (9W173-13MC/E)</t>
  </si>
  <si>
    <t>Vitocell 100-V tyyppi CWV &gt;vm 2015 (9W173-13MC/E)</t>
  </si>
  <si>
    <t>Vitocell 100-V tyyppi CVAA  (9W241/11–13 MC/E)</t>
  </si>
  <si>
    <t>Thermia</t>
  </si>
  <si>
    <t>MBH 200 H/MBH 200 G3/MBH G3 200 H/MBH 200</t>
  </si>
  <si>
    <t>MBH G3 300/MBH 300/MBH 300 Inverter Design</t>
  </si>
  <si>
    <t>W</t>
  </si>
  <si>
    <t>Lämpöhäviö</t>
  </si>
  <si>
    <t>kWh/d</t>
  </si>
  <si>
    <t>kWh/a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</si>
</sst>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330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4" borderId="14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7" borderId="14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" fontId="1" fillId="0" borderId="17" xfId="0" applyNumberFormat="1" applyFont="1" applyBorder="1" applyAlignment="1">
      <alignment horizontal="center"/>
    </xf>
    <xf numFmtId="1" fontId="1" fillId="0" borderId="8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1" fontId="1" fillId="0" borderId="18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3" fillId="0" borderId="0" xfId="0" applyFont="1"/>
    <xf numFmtId="171" fontId="3" fillId="0" borderId="0" xfId="0" applyNumberFormat="1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  <color rgb="FFFFCC00"/>
      <color rgb="FFCCFF33"/>
      <color rgb="FF99FF33"/>
      <color rgb="FF66FF33"/>
      <color rgb="FF009900"/>
      <color rgb="FF008000"/>
      <color rgb="FF33CC33"/>
      <color rgb="FFFF0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O14"/>
  <sheetViews>
    <sheetView workbookViewId="0">
      <selection activeCell="H19" sqref="H19"/>
    </sheetView>
  </sheetViews>
  <sheetFormatPr defaultRowHeight="15" x14ac:dyDescent="0.25"/>
  <cols>
    <col min="8" max="8" width="11.42578125" customWidth="1"/>
    <col min="9" max="9" width="7.7109375" customWidth="1"/>
    <col min="10" max="10" width="10.5703125" bestFit="1" customWidth="1"/>
    <col min="12" max="12" width="5.7109375" customWidth="1"/>
    <col min="13" max="13" width="10.5703125" bestFit="1" customWidth="1"/>
  </cols>
  <sheetData>
    <row r="1" spans="8:15" ht="15.75" thickBot="1" x14ac:dyDescent="0.3"/>
    <row r="2" spans="8:15" x14ac:dyDescent="0.25">
      <c r="H2" s="34" t="s">
        <v>14</v>
      </c>
      <c r="I2" s="35"/>
      <c r="J2" s="35"/>
      <c r="K2" s="35"/>
      <c r="L2" s="35"/>
      <c r="M2" s="36"/>
    </row>
    <row r="3" spans="8:15" ht="15.75" thickBot="1" x14ac:dyDescent="0.3">
      <c r="H3" s="37"/>
      <c r="I3" s="33"/>
      <c r="J3" s="33"/>
      <c r="K3" s="33"/>
      <c r="L3" s="33"/>
      <c r="M3" s="38"/>
    </row>
    <row r="4" spans="8:15" x14ac:dyDescent="0.25">
      <c r="H4" s="5" t="s">
        <v>13</v>
      </c>
      <c r="I4" s="15" t="s">
        <v>11</v>
      </c>
      <c r="J4" s="1"/>
      <c r="K4" s="2"/>
      <c r="L4" s="4" t="s">
        <v>12</v>
      </c>
      <c r="M4" s="2"/>
    </row>
    <row r="5" spans="8:15" ht="15.75" thickBot="1" x14ac:dyDescent="0.3">
      <c r="H5" s="6"/>
      <c r="I5" s="16"/>
      <c r="J5" s="17"/>
      <c r="K5" s="18"/>
      <c r="L5" s="21"/>
      <c r="M5" s="18"/>
    </row>
    <row r="6" spans="8:15" x14ac:dyDescent="0.25">
      <c r="H6" s="7" t="s">
        <v>0</v>
      </c>
      <c r="I6" s="27" t="s">
        <v>8</v>
      </c>
      <c r="J6" s="19">
        <f>5.5+3.16*$J$14^0.4</f>
        <v>54.565533426696966</v>
      </c>
      <c r="K6" s="22"/>
      <c r="L6" s="30" t="s">
        <v>8</v>
      </c>
      <c r="M6" s="28">
        <f>J6*24*365/1000</f>
        <v>477.99407281786546</v>
      </c>
      <c r="O6">
        <f>M6/365</f>
        <v>1.3095728022407274</v>
      </c>
    </row>
    <row r="7" spans="8:15" x14ac:dyDescent="0.25">
      <c r="H7" s="8" t="s">
        <v>1</v>
      </c>
      <c r="I7" s="25">
        <f>5.5+3.16*$J$14^0.4</f>
        <v>54.565533426696966</v>
      </c>
      <c r="J7" s="3" t="s">
        <v>10</v>
      </c>
      <c r="K7" s="23">
        <f>8.5+4.25*$J$14^0.4</f>
        <v>74.49003704539939</v>
      </c>
      <c r="L7" s="31"/>
      <c r="M7" s="23">
        <f>AVERAGE(I7,K7) *24 *365/1000</f>
        <v>565.26339866778198</v>
      </c>
      <c r="O7">
        <f>K7*24/1000</f>
        <v>1.7877608890895853</v>
      </c>
    </row>
    <row r="8" spans="8:15" x14ac:dyDescent="0.25">
      <c r="H8" s="9" t="s">
        <v>2</v>
      </c>
      <c r="I8" s="25">
        <f>8.5+4.25*$J$14^0.4</f>
        <v>74.49003704539939</v>
      </c>
      <c r="J8" s="3" t="s">
        <v>10</v>
      </c>
      <c r="K8" s="23">
        <f>12+5.93*$J$14^0.4</f>
        <v>104.07551051275728</v>
      </c>
      <c r="L8" s="31"/>
      <c r="M8" s="23">
        <f t="shared" ref="M8:M12" si="0">AVERAGE(I8,K8) *24 *365/1000</f>
        <v>782.11709830472614</v>
      </c>
      <c r="O8">
        <f t="shared" ref="O8:O13" si="1">K8*24/1000</f>
        <v>2.4978122523061748</v>
      </c>
    </row>
    <row r="9" spans="8:15" x14ac:dyDescent="0.25">
      <c r="H9" s="10" t="s">
        <v>3</v>
      </c>
      <c r="I9" s="25">
        <f>12+5.93*$J$14^0.4</f>
        <v>104.07551051275728</v>
      </c>
      <c r="J9" s="3" t="s">
        <v>10</v>
      </c>
      <c r="K9" s="23">
        <f>16.66 + 8.33*$J$14^0.4</f>
        <v>146.00047260898282</v>
      </c>
      <c r="L9" s="31"/>
      <c r="M9" s="23">
        <f t="shared" si="0"/>
        <v>1095.3328060732215</v>
      </c>
      <c r="O9">
        <f t="shared" si="1"/>
        <v>3.5040113426155877</v>
      </c>
    </row>
    <row r="10" spans="8:15" x14ac:dyDescent="0.25">
      <c r="H10" s="11" t="s">
        <v>4</v>
      </c>
      <c r="I10" s="25">
        <f>16.66 + 8.33*$J$14^0.4</f>
        <v>146.00047260898282</v>
      </c>
      <c r="J10" s="3" t="s">
        <v>10</v>
      </c>
      <c r="K10" s="23">
        <f>21+10.33*$J$14^0.4</f>
        <v>181.39460768917075</v>
      </c>
      <c r="L10" s="31"/>
      <c r="M10" s="23">
        <f t="shared" si="0"/>
        <v>1433.9904517059128</v>
      </c>
      <c r="O10">
        <f t="shared" si="1"/>
        <v>4.3534705845400987</v>
      </c>
    </row>
    <row r="11" spans="8:15" x14ac:dyDescent="0.25">
      <c r="H11" s="12" t="s">
        <v>5</v>
      </c>
      <c r="I11" s="25">
        <f>21+10.33*$J$14^0.4</f>
        <v>181.39460768917075</v>
      </c>
      <c r="J11" s="3" t="s">
        <v>10</v>
      </c>
      <c r="K11" s="23">
        <f>26+13.66*$J$14^0.4</f>
        <v>238.0997425976837</v>
      </c>
      <c r="L11" s="31"/>
      <c r="M11" s="23">
        <f t="shared" si="0"/>
        <v>1837.3852542564223</v>
      </c>
      <c r="O11">
        <f t="shared" si="1"/>
        <v>5.7143938223444088</v>
      </c>
    </row>
    <row r="12" spans="8:15" x14ac:dyDescent="0.25">
      <c r="H12" s="13" t="s">
        <v>6</v>
      </c>
      <c r="I12" s="25">
        <f>26+13.66*$J$14^0.4</f>
        <v>238.0997425976837</v>
      </c>
      <c r="J12" s="3" t="s">
        <v>10</v>
      </c>
      <c r="K12" s="23">
        <f>31+16.66*$J$14^0.4</f>
        <v>289.68094521796564</v>
      </c>
      <c r="L12" s="31"/>
      <c r="M12" s="23">
        <f t="shared" si="0"/>
        <v>2311.679412632544</v>
      </c>
      <c r="O12">
        <f t="shared" si="1"/>
        <v>6.9523426852311747</v>
      </c>
    </row>
    <row r="13" spans="8:15" ht="15.75" thickBot="1" x14ac:dyDescent="0.3">
      <c r="H13" s="14" t="s">
        <v>7</v>
      </c>
      <c r="I13" s="26" t="s">
        <v>9</v>
      </c>
      <c r="J13" s="20">
        <f>31+16.66*$J$14^0.4</f>
        <v>289.68094521796564</v>
      </c>
      <c r="K13" s="24"/>
      <c r="L13" s="32" t="s">
        <v>9</v>
      </c>
      <c r="M13" s="29">
        <f>J13*24*365/1000</f>
        <v>2537.6050801093788</v>
      </c>
      <c r="O13">
        <f t="shared" si="1"/>
        <v>0</v>
      </c>
    </row>
    <row r="14" spans="8:15" ht="15.75" thickBot="1" x14ac:dyDescent="0.3">
      <c r="H14" s="39" t="s">
        <v>15</v>
      </c>
      <c r="I14" s="40"/>
      <c r="J14" s="40">
        <v>950</v>
      </c>
      <c r="K14" s="40"/>
      <c r="L14" s="41" t="s">
        <v>16</v>
      </c>
      <c r="M14" s="42"/>
    </row>
  </sheetData>
  <mergeCells count="7">
    <mergeCell ref="H4:H5"/>
    <mergeCell ref="I4:K5"/>
    <mergeCell ref="L4:M5"/>
    <mergeCell ref="H2:M3"/>
    <mergeCell ref="J14:K14"/>
    <mergeCell ref="H14:I14"/>
    <mergeCell ref="L14:M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K29" sqref="K29"/>
    </sheetView>
  </sheetViews>
  <sheetFormatPr defaultRowHeight="11.25" customHeight="1" x14ac:dyDescent="0.25"/>
  <cols>
    <col min="1" max="1" width="17.85546875" customWidth="1"/>
    <col min="2" max="2" width="1.42578125" customWidth="1"/>
    <col min="3" max="3" width="44.42578125" customWidth="1"/>
    <col min="5" max="5" width="13" customWidth="1"/>
    <col min="6" max="6" width="7.85546875" customWidth="1"/>
    <col min="7" max="7" width="6.42578125" customWidth="1"/>
    <col min="8" max="8" width="7.5703125" customWidth="1"/>
  </cols>
  <sheetData>
    <row r="1" spans="1:8" ht="11.25" customHeight="1" x14ac:dyDescent="0.25">
      <c r="A1" s="47" t="s">
        <v>17</v>
      </c>
      <c r="B1" s="43"/>
      <c r="C1" s="43"/>
      <c r="D1" s="43"/>
      <c r="E1" s="43"/>
      <c r="F1" s="43" t="s">
        <v>65</v>
      </c>
      <c r="G1" s="43"/>
      <c r="H1" s="43"/>
    </row>
    <row r="2" spans="1:8" ht="11.25" customHeight="1" x14ac:dyDescent="0.25">
      <c r="A2" s="43" t="s">
        <v>18</v>
      </c>
      <c r="B2" s="43"/>
      <c r="C2" s="43" t="s">
        <v>19</v>
      </c>
      <c r="D2" s="43" t="s">
        <v>20</v>
      </c>
      <c r="E2" s="43" t="s">
        <v>21</v>
      </c>
      <c r="F2" s="43" t="s">
        <v>64</v>
      </c>
      <c r="G2" s="43" t="s">
        <v>66</v>
      </c>
      <c r="H2" s="43" t="s">
        <v>67</v>
      </c>
    </row>
    <row r="3" spans="1:8" ht="11.25" customHeight="1" x14ac:dyDescent="0.25">
      <c r="A3" s="43" t="s">
        <v>22</v>
      </c>
      <c r="B3" s="43"/>
      <c r="C3" s="43" t="s">
        <v>23</v>
      </c>
      <c r="D3" s="43">
        <v>321</v>
      </c>
      <c r="E3" s="46" t="s">
        <v>3</v>
      </c>
      <c r="F3" s="43">
        <v>88</v>
      </c>
      <c r="G3" s="44">
        <f>F3*24/1000</f>
        <v>2.1120000000000001</v>
      </c>
      <c r="H3" s="45">
        <f>G3*365</f>
        <v>770.88</v>
      </c>
    </row>
    <row r="4" spans="1:8" ht="11.25" customHeight="1" x14ac:dyDescent="0.25">
      <c r="A4" s="43"/>
      <c r="B4" s="43"/>
      <c r="C4" s="43" t="s">
        <v>24</v>
      </c>
      <c r="D4" s="43">
        <v>319</v>
      </c>
      <c r="E4" s="46" t="s">
        <v>3</v>
      </c>
      <c r="F4" s="43">
        <v>88</v>
      </c>
      <c r="G4" s="44">
        <f t="shared" ref="G4:G19" si="0">F4*24/1000</f>
        <v>2.1120000000000001</v>
      </c>
      <c r="H4" s="45">
        <f t="shared" ref="H4:H25" si="1">G4*365</f>
        <v>770.88</v>
      </c>
    </row>
    <row r="5" spans="1:8" ht="11.25" customHeight="1" x14ac:dyDescent="0.25">
      <c r="A5" s="43"/>
      <c r="B5" s="43"/>
      <c r="C5" s="43" t="s">
        <v>25</v>
      </c>
      <c r="D5" s="43">
        <v>429</v>
      </c>
      <c r="E5" s="46" t="s">
        <v>26</v>
      </c>
      <c r="F5" s="43">
        <v>100</v>
      </c>
      <c r="G5" s="44">
        <f t="shared" si="0"/>
        <v>2.4</v>
      </c>
      <c r="H5" s="45">
        <f t="shared" si="1"/>
        <v>876</v>
      </c>
    </row>
    <row r="6" spans="1:8" ht="11.25" customHeight="1" x14ac:dyDescent="0.25">
      <c r="A6" s="43"/>
      <c r="B6" s="43"/>
      <c r="C6" s="43" t="s">
        <v>27</v>
      </c>
      <c r="D6" s="43">
        <v>536</v>
      </c>
      <c r="E6" s="46" t="s">
        <v>26</v>
      </c>
      <c r="F6" s="43">
        <v>100</v>
      </c>
      <c r="G6" s="44">
        <f t="shared" si="0"/>
        <v>2.4</v>
      </c>
      <c r="H6" s="45">
        <f t="shared" si="1"/>
        <v>876</v>
      </c>
    </row>
    <row r="7" spans="1:8" ht="11.25" customHeight="1" x14ac:dyDescent="0.25">
      <c r="A7" s="43"/>
      <c r="B7" s="43"/>
      <c r="C7" s="43" t="s">
        <v>28</v>
      </c>
      <c r="D7" s="43">
        <v>321</v>
      </c>
      <c r="E7" s="46" t="s">
        <v>30</v>
      </c>
      <c r="F7" s="43">
        <v>50</v>
      </c>
      <c r="G7" s="44">
        <f t="shared" si="0"/>
        <v>1.2</v>
      </c>
      <c r="H7" s="45">
        <f t="shared" si="1"/>
        <v>438</v>
      </c>
    </row>
    <row r="8" spans="1:8" ht="11.25" customHeight="1" x14ac:dyDescent="0.25">
      <c r="A8" s="43"/>
      <c r="B8" s="43"/>
      <c r="C8" s="43" t="s">
        <v>29</v>
      </c>
      <c r="D8" s="43">
        <v>319</v>
      </c>
      <c r="E8" s="46" t="s">
        <v>30</v>
      </c>
      <c r="F8" s="43">
        <v>50</v>
      </c>
      <c r="G8" s="44">
        <f t="shared" si="0"/>
        <v>1.2</v>
      </c>
      <c r="H8" s="45">
        <f t="shared" si="1"/>
        <v>438</v>
      </c>
    </row>
    <row r="9" spans="1:8" ht="11.25" customHeight="1" x14ac:dyDescent="0.25">
      <c r="A9" s="43"/>
      <c r="B9" s="43"/>
      <c r="C9" s="43" t="s">
        <v>31</v>
      </c>
      <c r="D9" s="43">
        <v>429</v>
      </c>
      <c r="E9" s="46" t="s">
        <v>30</v>
      </c>
      <c r="F9" s="43">
        <v>56</v>
      </c>
      <c r="G9" s="44">
        <f t="shared" si="0"/>
        <v>1.3440000000000001</v>
      </c>
      <c r="H9" s="45">
        <f t="shared" si="1"/>
        <v>490.56</v>
      </c>
    </row>
    <row r="10" spans="1:8" ht="11.25" customHeight="1" x14ac:dyDescent="0.25">
      <c r="A10" s="43"/>
      <c r="B10" s="43"/>
      <c r="C10" s="43" t="s">
        <v>32</v>
      </c>
      <c r="D10" s="43">
        <v>536</v>
      </c>
      <c r="E10" s="46" t="s">
        <v>33</v>
      </c>
      <c r="F10" s="43">
        <v>75</v>
      </c>
      <c r="G10" s="44">
        <f t="shared" si="0"/>
        <v>1.8</v>
      </c>
      <c r="H10" s="45">
        <f t="shared" si="1"/>
        <v>657</v>
      </c>
    </row>
    <row r="11" spans="1:8" ht="11.25" customHeight="1" x14ac:dyDescent="0.25">
      <c r="A11" s="43"/>
      <c r="B11" s="43"/>
      <c r="C11" s="43" t="s">
        <v>34</v>
      </c>
      <c r="D11" s="43">
        <v>313</v>
      </c>
      <c r="E11" s="46" t="s">
        <v>26</v>
      </c>
      <c r="F11" s="43">
        <v>99</v>
      </c>
      <c r="G11" s="44">
        <f t="shared" si="0"/>
        <v>2.3759999999999999</v>
      </c>
      <c r="H11" s="45">
        <f t="shared" si="1"/>
        <v>867.24</v>
      </c>
    </row>
    <row r="12" spans="1:8" ht="11.25" customHeight="1" x14ac:dyDescent="0.25">
      <c r="A12" s="43"/>
      <c r="B12" s="43"/>
      <c r="C12" s="43" t="s">
        <v>36</v>
      </c>
      <c r="D12" s="43">
        <v>415</v>
      </c>
      <c r="E12" s="46" t="s">
        <v>35</v>
      </c>
      <c r="F12" s="43">
        <v>113</v>
      </c>
      <c r="G12" s="44">
        <f t="shared" si="0"/>
        <v>2.7120000000000002</v>
      </c>
      <c r="H12" s="45">
        <f t="shared" si="1"/>
        <v>989.88000000000011</v>
      </c>
    </row>
    <row r="13" spans="1:8" ht="11.25" customHeight="1" x14ac:dyDescent="0.25">
      <c r="A13" s="43"/>
      <c r="B13" s="43"/>
      <c r="C13" s="43" t="s">
        <v>37</v>
      </c>
      <c r="D13" s="43">
        <v>512</v>
      </c>
      <c r="E13" s="46" t="s">
        <v>35</v>
      </c>
      <c r="F13" s="43">
        <v>121</v>
      </c>
      <c r="G13" s="44">
        <f t="shared" si="0"/>
        <v>2.9039999999999999</v>
      </c>
      <c r="H13" s="45">
        <f t="shared" si="1"/>
        <v>1059.96</v>
      </c>
    </row>
    <row r="14" spans="1:8" ht="11.25" customHeight="1" x14ac:dyDescent="0.25">
      <c r="A14" s="43" t="s">
        <v>38</v>
      </c>
      <c r="B14" s="43"/>
      <c r="C14" s="43" t="s">
        <v>39</v>
      </c>
      <c r="D14" s="43">
        <v>271</v>
      </c>
      <c r="E14" s="46" t="s">
        <v>40</v>
      </c>
      <c r="F14" s="43">
        <v>150</v>
      </c>
      <c r="G14" s="44">
        <f t="shared" si="0"/>
        <v>3.6</v>
      </c>
      <c r="H14" s="45">
        <f t="shared" si="1"/>
        <v>1314</v>
      </c>
    </row>
    <row r="15" spans="1:8" ht="11.25" customHeight="1" x14ac:dyDescent="0.25">
      <c r="A15" s="43"/>
      <c r="B15" s="43"/>
      <c r="C15" s="43" t="s">
        <v>41</v>
      </c>
      <c r="D15" s="43">
        <v>487</v>
      </c>
      <c r="E15" s="46" t="s">
        <v>35</v>
      </c>
      <c r="F15" s="43">
        <v>135</v>
      </c>
      <c r="G15" s="44">
        <f t="shared" si="0"/>
        <v>3.24</v>
      </c>
      <c r="H15" s="45">
        <f t="shared" si="1"/>
        <v>1182.6000000000001</v>
      </c>
    </row>
    <row r="16" spans="1:8" ht="11.25" customHeight="1" x14ac:dyDescent="0.25">
      <c r="A16" s="43"/>
      <c r="B16" s="43"/>
      <c r="C16" s="43" t="s">
        <v>42</v>
      </c>
      <c r="D16" s="43">
        <v>176</v>
      </c>
      <c r="E16" s="46" t="s">
        <v>35</v>
      </c>
      <c r="F16" s="43">
        <v>95</v>
      </c>
      <c r="G16" s="44">
        <f t="shared" si="0"/>
        <v>2.2799999999999998</v>
      </c>
      <c r="H16" s="45">
        <f t="shared" si="1"/>
        <v>832.19999999999993</v>
      </c>
    </row>
    <row r="17" spans="1:8" ht="11.25" customHeight="1" x14ac:dyDescent="0.25">
      <c r="A17" s="43"/>
      <c r="B17" s="43"/>
      <c r="C17" s="43" t="s">
        <v>43</v>
      </c>
      <c r="D17" s="43">
        <v>277</v>
      </c>
      <c r="E17" s="46" t="s">
        <v>40</v>
      </c>
      <c r="F17" s="43">
        <v>121</v>
      </c>
      <c r="G17" s="44">
        <f t="shared" si="0"/>
        <v>2.9039999999999999</v>
      </c>
      <c r="H17" s="45">
        <f t="shared" si="1"/>
        <v>1059.96</v>
      </c>
    </row>
    <row r="18" spans="1:8" ht="11.25" customHeight="1" x14ac:dyDescent="0.25">
      <c r="A18" s="43"/>
      <c r="B18" s="43"/>
      <c r="C18" s="43" t="s">
        <v>44</v>
      </c>
      <c r="D18" s="43">
        <v>277</v>
      </c>
      <c r="E18" s="46" t="s">
        <v>40</v>
      </c>
      <c r="F18" s="43">
        <v>121</v>
      </c>
      <c r="G18" s="44">
        <f t="shared" si="0"/>
        <v>2.9039999999999999</v>
      </c>
      <c r="H18" s="45">
        <f t="shared" si="1"/>
        <v>1059.96</v>
      </c>
    </row>
    <row r="19" spans="1:8" ht="11.25" customHeight="1" x14ac:dyDescent="0.25">
      <c r="A19" s="43"/>
      <c r="B19" s="43"/>
      <c r="C19" s="43" t="s">
        <v>51</v>
      </c>
      <c r="D19" s="43">
        <v>500</v>
      </c>
      <c r="E19" s="46" t="s">
        <v>35</v>
      </c>
      <c r="F19" s="43">
        <v>135</v>
      </c>
      <c r="G19" s="44">
        <f t="shared" si="0"/>
        <v>3.24</v>
      </c>
      <c r="H19" s="45">
        <f t="shared" si="1"/>
        <v>1182.6000000000001</v>
      </c>
    </row>
    <row r="20" spans="1:8" ht="11.25" customHeight="1" x14ac:dyDescent="0.25">
      <c r="A20" s="43" t="s">
        <v>55</v>
      </c>
      <c r="B20" s="43"/>
      <c r="C20" s="43" t="s">
        <v>59</v>
      </c>
      <c r="D20" s="43">
        <v>390</v>
      </c>
      <c r="E20" s="46" t="s">
        <v>33</v>
      </c>
      <c r="F20" s="45">
        <f>G20/24*1000</f>
        <v>75</v>
      </c>
      <c r="G20" s="44">
        <v>1.8</v>
      </c>
      <c r="H20" s="45">
        <f t="shared" si="1"/>
        <v>657</v>
      </c>
    </row>
    <row r="21" spans="1:8" ht="11.25" customHeight="1" x14ac:dyDescent="0.25">
      <c r="A21" s="43"/>
      <c r="B21" s="43"/>
      <c r="C21" s="43" t="s">
        <v>58</v>
      </c>
      <c r="D21" s="43">
        <v>390</v>
      </c>
      <c r="E21" s="46" t="s">
        <v>26</v>
      </c>
      <c r="F21" s="45">
        <f t="shared" ref="F21:F25" si="2">G21/24*1000</f>
        <v>104.16666666666667</v>
      </c>
      <c r="G21" s="44">
        <v>2.5</v>
      </c>
      <c r="H21" s="45">
        <f t="shared" si="1"/>
        <v>912.5</v>
      </c>
    </row>
    <row r="22" spans="1:8" ht="11.25" customHeight="1" x14ac:dyDescent="0.25">
      <c r="A22" s="43"/>
      <c r="B22" s="43"/>
      <c r="C22" s="43" t="s">
        <v>60</v>
      </c>
      <c r="D22" s="43">
        <v>300</v>
      </c>
      <c r="E22" s="46" t="s">
        <v>33</v>
      </c>
      <c r="F22" s="45">
        <f t="shared" si="2"/>
        <v>68.749999999999986</v>
      </c>
      <c r="G22" s="44">
        <v>1.65</v>
      </c>
      <c r="H22" s="45">
        <f t="shared" si="1"/>
        <v>602.25</v>
      </c>
    </row>
    <row r="23" spans="1:8" ht="11.25" customHeight="1" x14ac:dyDescent="0.25">
      <c r="A23" s="43"/>
      <c r="B23" s="43"/>
      <c r="C23" s="43" t="s">
        <v>60</v>
      </c>
      <c r="D23" s="43">
        <v>500</v>
      </c>
      <c r="E23" s="46" t="s">
        <v>33</v>
      </c>
      <c r="F23" s="45">
        <f t="shared" si="2"/>
        <v>81.25</v>
      </c>
      <c r="G23" s="44">
        <v>1.95</v>
      </c>
      <c r="H23" s="45">
        <f t="shared" si="1"/>
        <v>711.75</v>
      </c>
    </row>
    <row r="24" spans="1:8" ht="11.25" customHeight="1" x14ac:dyDescent="0.25">
      <c r="A24" s="43"/>
      <c r="B24" s="43"/>
      <c r="C24" s="43" t="s">
        <v>60</v>
      </c>
      <c r="D24" s="43">
        <v>750</v>
      </c>
      <c r="E24" s="43"/>
      <c r="F24" s="45">
        <f t="shared" si="2"/>
        <v>125</v>
      </c>
      <c r="G24" s="44">
        <v>3</v>
      </c>
      <c r="H24" s="45">
        <f t="shared" si="1"/>
        <v>1095</v>
      </c>
    </row>
    <row r="25" spans="1:8" ht="11.25" customHeight="1" x14ac:dyDescent="0.25">
      <c r="A25" s="43"/>
      <c r="B25" s="43"/>
      <c r="C25" s="43" t="s">
        <v>60</v>
      </c>
      <c r="D25" s="43">
        <v>1000</v>
      </c>
      <c r="E25" s="43"/>
      <c r="F25" s="45">
        <f t="shared" si="2"/>
        <v>147.5</v>
      </c>
      <c r="G25" s="44">
        <v>3.54</v>
      </c>
      <c r="H25" s="45">
        <f t="shared" si="1"/>
        <v>1292.0999999999999</v>
      </c>
    </row>
    <row r="26" spans="1:8" ht="11.25" customHeight="1" x14ac:dyDescent="0.25">
      <c r="A26" s="43" t="s">
        <v>61</v>
      </c>
      <c r="B26" s="43"/>
      <c r="C26" s="43" t="s">
        <v>62</v>
      </c>
      <c r="D26" s="43">
        <v>172</v>
      </c>
      <c r="E26" s="46" t="s">
        <v>3</v>
      </c>
      <c r="F26" s="43">
        <v>59</v>
      </c>
      <c r="G26" s="44">
        <f>F26*24/1000</f>
        <v>1.4159999999999999</v>
      </c>
      <c r="H26" s="45">
        <f>G26*365</f>
        <v>516.83999999999992</v>
      </c>
    </row>
    <row r="27" spans="1:8" ht="11.25" customHeight="1" x14ac:dyDescent="0.25">
      <c r="A27" s="43"/>
      <c r="B27" s="43"/>
      <c r="C27" s="43" t="s">
        <v>63</v>
      </c>
      <c r="D27" s="43">
        <v>280</v>
      </c>
      <c r="E27" s="46" t="s">
        <v>26</v>
      </c>
      <c r="F27" s="43">
        <v>92</v>
      </c>
      <c r="G27" s="44">
        <f>F27*24/1000</f>
        <v>2.2080000000000002</v>
      </c>
      <c r="H27" s="45">
        <f>G27*365</f>
        <v>805.92000000000007</v>
      </c>
    </row>
    <row r="28" spans="1:8" ht="11.25" customHeight="1" x14ac:dyDescent="0.25">
      <c r="A28" s="43"/>
      <c r="B28" s="43"/>
      <c r="C28" s="43"/>
      <c r="D28" s="43"/>
      <c r="E28" s="46"/>
      <c r="F28" s="43"/>
      <c r="G28" s="43"/>
      <c r="H28" s="43"/>
    </row>
    <row r="29" spans="1:8" ht="11.25" customHeight="1" x14ac:dyDescent="0.25">
      <c r="A29" s="47" t="s">
        <v>45</v>
      </c>
      <c r="B29" s="43"/>
      <c r="C29" s="43"/>
      <c r="D29" s="43"/>
      <c r="E29" s="46"/>
      <c r="F29" s="43"/>
      <c r="G29" s="43"/>
      <c r="H29" s="43"/>
    </row>
    <row r="30" spans="1:8" ht="11.25" customHeight="1" x14ac:dyDescent="0.25">
      <c r="A30" s="43" t="s">
        <v>38</v>
      </c>
      <c r="B30" s="43"/>
      <c r="C30" s="43" t="s">
        <v>46</v>
      </c>
      <c r="D30" s="43">
        <v>39</v>
      </c>
      <c r="E30" s="46" t="s">
        <v>33</v>
      </c>
      <c r="F30" s="43">
        <v>28</v>
      </c>
      <c r="G30" s="44">
        <f t="shared" ref="G30:G35" si="3">F30*24/1000</f>
        <v>0.67200000000000004</v>
      </c>
      <c r="H30" s="45">
        <f>G30*365</f>
        <v>245.28</v>
      </c>
    </row>
    <row r="31" spans="1:8" ht="11.25" customHeight="1" x14ac:dyDescent="0.25">
      <c r="A31" s="43"/>
      <c r="B31" s="43"/>
      <c r="C31" s="43" t="s">
        <v>47</v>
      </c>
      <c r="D31" s="43">
        <v>98</v>
      </c>
      <c r="E31" s="46" t="s">
        <v>26</v>
      </c>
      <c r="F31" s="43">
        <v>60</v>
      </c>
      <c r="G31" s="44">
        <f t="shared" si="3"/>
        <v>1.44</v>
      </c>
      <c r="H31" s="45">
        <f t="shared" ref="H31:H40" si="4">G31*365</f>
        <v>525.6</v>
      </c>
    </row>
    <row r="32" spans="1:8" ht="11.25" customHeight="1" x14ac:dyDescent="0.25">
      <c r="A32" s="43"/>
      <c r="B32" s="43"/>
      <c r="C32" s="43" t="s">
        <v>48</v>
      </c>
      <c r="D32" s="43">
        <v>194</v>
      </c>
      <c r="E32" s="46" t="s">
        <v>26</v>
      </c>
      <c r="F32" s="43">
        <v>75</v>
      </c>
      <c r="G32" s="44">
        <f t="shared" si="3"/>
        <v>1.8</v>
      </c>
      <c r="H32" s="45">
        <f t="shared" si="4"/>
        <v>657</v>
      </c>
    </row>
    <row r="33" spans="1:8" ht="11.25" customHeight="1" x14ac:dyDescent="0.25">
      <c r="A33" s="43"/>
      <c r="B33" s="43"/>
      <c r="C33" s="43" t="s">
        <v>49</v>
      </c>
      <c r="D33" s="43">
        <v>296</v>
      </c>
      <c r="E33" s="46" t="s">
        <v>35</v>
      </c>
      <c r="F33" s="43">
        <v>120</v>
      </c>
      <c r="G33" s="44">
        <f t="shared" si="3"/>
        <v>2.88</v>
      </c>
      <c r="H33" s="45">
        <f t="shared" si="4"/>
        <v>1051.2</v>
      </c>
    </row>
    <row r="34" spans="1:8" ht="11.25" customHeight="1" x14ac:dyDescent="0.25">
      <c r="A34" s="43"/>
      <c r="B34" s="43"/>
      <c r="C34" s="43" t="s">
        <v>50</v>
      </c>
      <c r="D34" s="43">
        <v>490</v>
      </c>
      <c r="E34" s="46" t="s">
        <v>40</v>
      </c>
      <c r="F34" s="43">
        <v>178</v>
      </c>
      <c r="G34" s="44">
        <f t="shared" si="3"/>
        <v>4.2720000000000002</v>
      </c>
      <c r="H34" s="45">
        <f t="shared" si="4"/>
        <v>1559.2800000000002</v>
      </c>
    </row>
    <row r="35" spans="1:8" ht="11.25" customHeight="1" x14ac:dyDescent="0.25">
      <c r="A35" s="43" t="s">
        <v>22</v>
      </c>
      <c r="B35" s="43"/>
      <c r="C35" s="43" t="s">
        <v>52</v>
      </c>
      <c r="D35" s="43">
        <v>207</v>
      </c>
      <c r="E35" s="46" t="s">
        <v>26</v>
      </c>
      <c r="F35" s="43">
        <v>67</v>
      </c>
      <c r="G35" s="44">
        <f t="shared" si="3"/>
        <v>1.6080000000000001</v>
      </c>
      <c r="H35" s="45">
        <f t="shared" si="4"/>
        <v>586.92000000000007</v>
      </c>
    </row>
    <row r="36" spans="1:8" ht="11.25" customHeight="1" x14ac:dyDescent="0.25">
      <c r="A36" s="43"/>
      <c r="B36" s="43"/>
      <c r="C36" s="43" t="s">
        <v>53</v>
      </c>
      <c r="D36" s="43">
        <v>415</v>
      </c>
      <c r="E36" s="46" t="s">
        <v>26</v>
      </c>
      <c r="F36" s="43">
        <v>83</v>
      </c>
      <c r="G36" s="44">
        <f>F36*24/1000</f>
        <v>1.992</v>
      </c>
      <c r="H36" s="45">
        <f t="shared" si="4"/>
        <v>727.08</v>
      </c>
    </row>
    <row r="37" spans="1:8" ht="11.25" customHeight="1" x14ac:dyDescent="0.25">
      <c r="A37" s="43" t="s">
        <v>55</v>
      </c>
      <c r="B37" s="43"/>
      <c r="C37" s="43" t="s">
        <v>54</v>
      </c>
      <c r="D37" s="43">
        <v>200</v>
      </c>
      <c r="E37" s="46" t="s">
        <v>26</v>
      </c>
      <c r="F37" s="45">
        <f>G37/24*1000</f>
        <v>75</v>
      </c>
      <c r="G37" s="43">
        <v>1.8</v>
      </c>
      <c r="H37" s="45">
        <f t="shared" si="4"/>
        <v>657</v>
      </c>
    </row>
    <row r="38" spans="1:8" ht="11.25" customHeight="1" x14ac:dyDescent="0.25">
      <c r="A38" s="43"/>
      <c r="B38" s="43"/>
      <c r="C38" s="43" t="s">
        <v>56</v>
      </c>
      <c r="D38" s="43">
        <v>400</v>
      </c>
      <c r="E38" s="46" t="s">
        <v>26</v>
      </c>
      <c r="F38" s="45">
        <f t="shared" ref="F38:F40" si="5">G38/24*1000</f>
        <v>99.999999999999986</v>
      </c>
      <c r="G38" s="43">
        <v>2.4</v>
      </c>
      <c r="H38" s="45">
        <f t="shared" si="4"/>
        <v>876</v>
      </c>
    </row>
    <row r="39" spans="1:8" ht="11.25" customHeight="1" x14ac:dyDescent="0.25">
      <c r="A39" s="43"/>
      <c r="B39" s="43"/>
      <c r="C39" s="43" t="s">
        <v>57</v>
      </c>
      <c r="D39" s="43">
        <v>750</v>
      </c>
      <c r="E39" s="46" t="s">
        <v>35</v>
      </c>
      <c r="F39" s="45">
        <f t="shared" si="5"/>
        <v>145.83333333333334</v>
      </c>
      <c r="G39" s="43">
        <v>3.5</v>
      </c>
      <c r="H39" s="45">
        <f t="shared" si="4"/>
        <v>1277.5</v>
      </c>
    </row>
    <row r="40" spans="1:8" ht="11.25" customHeight="1" x14ac:dyDescent="0.25">
      <c r="A40" s="43"/>
      <c r="B40" s="43"/>
      <c r="C40" s="43" t="s">
        <v>57</v>
      </c>
      <c r="D40" s="43">
        <v>950</v>
      </c>
      <c r="E40" s="46" t="s">
        <v>35</v>
      </c>
      <c r="F40" s="45">
        <f t="shared" si="5"/>
        <v>175.00000000000003</v>
      </c>
      <c r="G40" s="43">
        <v>4.2</v>
      </c>
      <c r="H40" s="45">
        <f t="shared" si="4"/>
        <v>1533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Laskuri</vt:lpstr>
      <vt:lpstr>Varaajamallit</vt:lpstr>
      <vt:lpstr>Sheet3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2015-12-03T11:34:19Z</dcterms:created>
  <dcterms:modified xsi:type="dcterms:W3CDTF">2015-12-03T21:16:22Z</dcterms:modified>
</cp:coreProperties>
</file>