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465" yWindow="75" windowWidth="18195" windowHeight="9465" activeTab="1"/>
  </bookViews>
  <sheets>
    <sheet name="Kaivon syvyys" sheetId="1" r:id="rId1"/>
    <sheet name="Maawiinan ominaisuudet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C24" i="2" l="1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C23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C8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D23" i="2"/>
  <c r="J51" i="1" l="1"/>
  <c r="J52" i="1" s="1"/>
  <c r="J50" i="1"/>
  <c r="J49" i="1"/>
  <c r="N31" i="1"/>
  <c r="R31" i="1" s="1"/>
  <c r="D31" i="1"/>
  <c r="R29" i="1"/>
  <c r="N27" i="1"/>
  <c r="D27" i="1"/>
  <c r="R27" i="1" s="1"/>
  <c r="R24" i="1"/>
  <c r="Q9" i="1"/>
  <c r="Q10" i="1" s="1"/>
  <c r="J8" i="1"/>
  <c r="J7" i="1"/>
  <c r="K8" i="1" s="1"/>
  <c r="L8" i="1" l="1"/>
  <c r="J9" i="1"/>
  <c r="H12" i="1" s="1"/>
  <c r="I15" i="1" l="1"/>
  <c r="L15" i="1" s="1"/>
  <c r="I16" i="1"/>
  <c r="L16" i="1" s="1"/>
  <c r="J12" i="1"/>
  <c r="I12" i="1"/>
  <c r="K12" i="1" l="1"/>
</calcChain>
</file>

<file path=xl/sharedStrings.xml><?xml version="1.0" encoding="utf-8"?>
<sst xmlns="http://schemas.openxmlformats.org/spreadsheetml/2006/main" count="85" uniqueCount="69">
  <si>
    <t>Kaivon syvyyden laskenta</t>
  </si>
  <si>
    <t>tehot (kWh)</t>
  </si>
  <si>
    <t>dT (K)</t>
  </si>
  <si>
    <t>n teho (kWh)</t>
  </si>
  <si>
    <t>antoteho (kWh)</t>
  </si>
  <si>
    <t>COP</t>
  </si>
  <si>
    <t>logiikka + pumput</t>
  </si>
  <si>
    <t>Putkiston ominaisuudet ja tilavuudet</t>
  </si>
  <si>
    <t>vastus</t>
  </si>
  <si>
    <t>putken ulkohalkaisija</t>
  </si>
  <si>
    <t>mm</t>
  </si>
  <si>
    <t>komp. käy</t>
  </si>
  <si>
    <t>seinämän vahvuus</t>
  </si>
  <si>
    <t>kaivo</t>
  </si>
  <si>
    <t>sisähalkaisija</t>
  </si>
  <si>
    <t>Putken tilavuus</t>
  </si>
  <si>
    <t>l/m</t>
  </si>
  <si>
    <t>virtaus (m3/h)</t>
  </si>
  <si>
    <t xml:space="preserve"> (l/s)</t>
  </si>
  <si>
    <t>Nopeus (m/s)</t>
  </si>
  <si>
    <t>Reynolds</t>
  </si>
  <si>
    <t>tilavuus koneessa</t>
  </si>
  <si>
    <t>l</t>
  </si>
  <si>
    <t>Keruu</t>
  </si>
  <si>
    <t>muun putkiston tilavuus</t>
  </si>
  <si>
    <t xml:space="preserve">siirtoputken pituus </t>
  </si>
  <si>
    <t>m</t>
  </si>
  <si>
    <t>Kierroksen kesto</t>
  </si>
  <si>
    <t>(min)</t>
  </si>
  <si>
    <t>tilavuus (l)</t>
  </si>
  <si>
    <t>Kaivon syvyys (m)</t>
  </si>
  <si>
    <t>Keskeltä</t>
  </si>
  <si>
    <t>---------&gt;</t>
  </si>
  <si>
    <t>Alusta</t>
  </si>
  <si>
    <t>Maawiinan ominaisuudet</t>
  </si>
  <si>
    <t>kJ/(K x kg)</t>
  </si>
  <si>
    <t>kg/m3</t>
  </si>
  <si>
    <t>alusta</t>
  </si>
  <si>
    <t>3 min pulssi</t>
  </si>
  <si>
    <t>väli</t>
  </si>
  <si>
    <t>keskeltä</t>
  </si>
  <si>
    <t>5 min pulssi</t>
  </si>
  <si>
    <t xml:space="preserve">väli </t>
  </si>
  <si>
    <t>Keruupuolen mittaukset 15s välein</t>
  </si>
  <si>
    <t>tulo</t>
  </si>
  <si>
    <t>meno</t>
  </si>
  <si>
    <t>aika</t>
  </si>
  <si>
    <t>eka</t>
  </si>
  <si>
    <t>ka</t>
  </si>
  <si>
    <t>erotus</t>
  </si>
  <si>
    <t>toka</t>
  </si>
  <si>
    <t>*</t>
  </si>
  <si>
    <t>Liuoksen keskilämpötila pulssin aikana</t>
  </si>
  <si>
    <t>Liuoksen keskilämpötila koko kaivossa</t>
  </si>
  <si>
    <t>28 p-% ominaislämpökapasiteetti@ 2 °C</t>
  </si>
  <si>
    <t>28 p-% tiheys @ 3 °C</t>
  </si>
  <si>
    <t>viskositeetti</t>
  </si>
  <si>
    <t>tiheys</t>
  </si>
  <si>
    <t>ominaislämpökapasitetti</t>
  </si>
  <si>
    <t>Lämpötila</t>
  </si>
  <si>
    <t>Reynoldsin numero</t>
  </si>
  <si>
    <t>kaivon virtaamalla</t>
  </si>
  <si>
    <t>28 p-% dynaaminen viskositeetti @  3 °C</t>
  </si>
  <si>
    <t>pas</t>
  </si>
  <si>
    <t>l/s</t>
  </si>
  <si>
    <t>m3/h</t>
  </si>
  <si>
    <t>Re</t>
  </si>
  <si>
    <t>valitulla putkikoolla</t>
  </si>
  <si>
    <t>Reynoldsin numero @ 0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</si>
</sst>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[$-F400]h:mm:ss\ AM/PM"/>
    <numFmt numFmtId="167" formatCode="0.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2" xfId="0" applyFont="1" applyBorder="1"/>
    <xf numFmtId="0" fontId="0" fillId="2" borderId="13" xfId="0" applyFill="1" applyBorder="1"/>
    <xf numFmtId="0" fontId="0" fillId="2" borderId="14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18" xfId="0" applyFill="1" applyBorder="1"/>
    <xf numFmtId="0" fontId="0" fillId="0" borderId="18" xfId="0" applyBorder="1"/>
    <xf numFmtId="164" fontId="1" fillId="0" borderId="14" xfId="0" applyNumberFormat="1" applyFont="1" applyBorder="1"/>
    <xf numFmtId="164" fontId="1" fillId="0" borderId="15" xfId="0" applyNumberFormat="1" applyFont="1" applyBorder="1"/>
    <xf numFmtId="0" fontId="0" fillId="0" borderId="19" xfId="0" applyBorder="1"/>
    <xf numFmtId="0" fontId="0" fillId="2" borderId="12" xfId="0" applyFill="1" applyBorder="1"/>
    <xf numFmtId="0" fontId="0" fillId="0" borderId="12" xfId="0" applyBorder="1"/>
    <xf numFmtId="0" fontId="1" fillId="0" borderId="20" xfId="0" applyFont="1" applyBorder="1"/>
    <xf numFmtId="0" fontId="0" fillId="0" borderId="21" xfId="0" applyBorder="1"/>
    <xf numFmtId="0" fontId="0" fillId="2" borderId="22" xfId="0" applyFill="1" applyBorder="1"/>
    <xf numFmtId="2" fontId="0" fillId="0" borderId="22" xfId="0" applyNumberForma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" fillId="0" borderId="0" xfId="0" applyFont="1"/>
    <xf numFmtId="0" fontId="0" fillId="0" borderId="0" xfId="0" applyFill="1"/>
    <xf numFmtId="2" fontId="0" fillId="0" borderId="0" xfId="0" applyNumberFormat="1"/>
    <xf numFmtId="165" fontId="0" fillId="0" borderId="12" xfId="0" applyNumberFormat="1" applyBorder="1"/>
    <xf numFmtId="0" fontId="0" fillId="0" borderId="26" xfId="0" applyBorder="1"/>
    <xf numFmtId="0" fontId="1" fillId="0" borderId="27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" xfId="0" applyFont="1" applyBorder="1"/>
    <xf numFmtId="1" fontId="1" fillId="0" borderId="28" xfId="0" applyNumberFormat="1" applyFont="1" applyBorder="1"/>
    <xf numFmtId="2" fontId="1" fillId="0" borderId="29" xfId="0" applyNumberFormat="1" applyFont="1" applyBorder="1"/>
    <xf numFmtId="2" fontId="1" fillId="0" borderId="29" xfId="0" quotePrefix="1" applyNumberFormat="1" applyFont="1" applyBorder="1" applyAlignment="1"/>
    <xf numFmtId="1" fontId="1" fillId="0" borderId="30" xfId="0" applyNumberFormat="1" applyFont="1" applyBorder="1"/>
    <xf numFmtId="0" fontId="0" fillId="0" borderId="19" xfId="0" applyBorder="1" applyAlignment="1">
      <alignment horizontal="left"/>
    </xf>
    <xf numFmtId="0" fontId="0" fillId="0" borderId="31" xfId="0" applyBorder="1"/>
    <xf numFmtId="0" fontId="0" fillId="0" borderId="32" xfId="0" applyBorder="1" applyAlignment="1">
      <alignment horizontal="left"/>
    </xf>
    <xf numFmtId="0" fontId="0" fillId="2" borderId="20" xfId="0" applyFill="1" applyBorder="1"/>
    <xf numFmtId="0" fontId="0" fillId="0" borderId="20" xfId="0" applyBorder="1"/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3" xfId="0" applyFill="1" applyBorder="1"/>
    <xf numFmtId="0" fontId="0" fillId="0" borderId="0" xfId="0" applyFill="1" applyBorder="1"/>
    <xf numFmtId="0" fontId="0" fillId="0" borderId="0" xfId="0" applyBorder="1"/>
    <xf numFmtId="2" fontId="1" fillId="0" borderId="7" xfId="0" applyNumberFormat="1" applyFont="1" applyBorder="1"/>
    <xf numFmtId="0" fontId="1" fillId="0" borderId="7" xfId="0" quotePrefix="1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0" fontId="0" fillId="2" borderId="21" xfId="0" applyFill="1" applyBorder="1"/>
    <xf numFmtId="2" fontId="1" fillId="0" borderId="22" xfId="0" applyNumberFormat="1" applyFont="1" applyBorder="1"/>
    <xf numFmtId="0" fontId="1" fillId="0" borderId="22" xfId="0" quotePrefix="1" applyFont="1" applyBorder="1" applyAlignment="1">
      <alignment horizontal="center"/>
    </xf>
    <xf numFmtId="1" fontId="3" fillId="0" borderId="22" xfId="0" applyNumberFormat="1" applyFont="1" applyBorder="1" applyAlignment="1">
      <alignment horizontal="center"/>
    </xf>
    <xf numFmtId="1" fontId="3" fillId="0" borderId="23" xfId="0" applyNumberFormat="1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4" fillId="0" borderId="19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37" xfId="0" applyFont="1" applyBorder="1" applyAlignment="1">
      <alignment horizontal="left"/>
    </xf>
    <xf numFmtId="0" fontId="4" fillId="2" borderId="18" xfId="0" applyFont="1" applyFill="1" applyBorder="1"/>
    <xf numFmtId="0" fontId="4" fillId="0" borderId="25" xfId="0" applyFont="1" applyBorder="1"/>
    <xf numFmtId="0" fontId="4" fillId="2" borderId="12" xfId="0" applyFont="1" applyFill="1" applyBorder="1"/>
    <xf numFmtId="0" fontId="0" fillId="0" borderId="38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40" xfId="0" applyBorder="1"/>
    <xf numFmtId="0" fontId="1" fillId="0" borderId="0" xfId="0" applyFont="1" applyAlignment="1">
      <alignment horizontal="center"/>
    </xf>
    <xf numFmtId="166" fontId="0" fillId="0" borderId="0" xfId="0" applyNumberFormat="1"/>
    <xf numFmtId="21" fontId="1" fillId="0" borderId="0" xfId="0" applyNumberFormat="1" applyFont="1"/>
    <xf numFmtId="0" fontId="1" fillId="0" borderId="14" xfId="0" applyFont="1" applyBorder="1" applyAlignment="1">
      <alignment horizontal="center"/>
    </xf>
    <xf numFmtId="21" fontId="0" fillId="2" borderId="14" xfId="0" applyNumberFormat="1" applyFill="1" applyBorder="1"/>
    <xf numFmtId="166" fontId="0" fillId="0" borderId="14" xfId="0" applyNumberFormat="1" applyBorder="1"/>
    <xf numFmtId="0" fontId="1" fillId="0" borderId="37" xfId="0" applyFont="1" applyBorder="1"/>
    <xf numFmtId="21" fontId="1" fillId="0" borderId="13" xfId="0" applyNumberFormat="1" applyFont="1" applyBorder="1"/>
    <xf numFmtId="21" fontId="0" fillId="0" borderId="0" xfId="0" applyNumberFormat="1"/>
    <xf numFmtId="166" fontId="0" fillId="2" borderId="14" xfId="0" applyNumberFormat="1" applyFill="1" applyBorder="1"/>
    <xf numFmtId="166" fontId="1" fillId="0" borderId="13" xfId="0" applyNumberFormat="1" applyFont="1" applyBorder="1"/>
    <xf numFmtId="20" fontId="0" fillId="0" borderId="0" xfId="0" applyNumberFormat="1"/>
    <xf numFmtId="166" fontId="1" fillId="0" borderId="14" xfId="0" applyNumberFormat="1" applyFont="1" applyBorder="1"/>
    <xf numFmtId="166" fontId="1" fillId="0" borderId="0" xfId="0" applyNumberFormat="1" applyFont="1"/>
    <xf numFmtId="0" fontId="1" fillId="0" borderId="0" xfId="0" applyFont="1" applyBorder="1"/>
    <xf numFmtId="166" fontId="1" fillId="0" borderId="0" xfId="0" applyNumberFormat="1" applyFont="1" applyBorder="1"/>
    <xf numFmtId="0" fontId="1" fillId="0" borderId="1" xfId="0" applyFont="1" applyBorder="1" applyAlignment="1">
      <alignment horizontal="center"/>
    </xf>
    <xf numFmtId="0" fontId="0" fillId="0" borderId="41" xfId="0" applyBorder="1"/>
    <xf numFmtId="0" fontId="0" fillId="0" borderId="42" xfId="0" applyBorder="1"/>
    <xf numFmtId="0" fontId="1" fillId="0" borderId="18" xfId="0" applyFont="1" applyBorder="1" applyAlignment="1">
      <alignment horizontal="center"/>
    </xf>
    <xf numFmtId="0" fontId="0" fillId="0" borderId="6" xfId="0" applyBorder="1"/>
    <xf numFmtId="0" fontId="0" fillId="0" borderId="37" xfId="0" applyBorder="1"/>
    <xf numFmtId="166" fontId="1" fillId="0" borderId="12" xfId="0" applyNumberFormat="1" applyFont="1" applyBorder="1" applyAlignment="1">
      <alignment horizontal="center"/>
    </xf>
    <xf numFmtId="0" fontId="0" fillId="0" borderId="13" xfId="0" applyBorder="1"/>
    <xf numFmtId="0" fontId="0" fillId="0" borderId="43" xfId="0" applyBorder="1"/>
    <xf numFmtId="0" fontId="0" fillId="0" borderId="44" xfId="0" applyBorder="1"/>
    <xf numFmtId="166" fontId="1" fillId="0" borderId="2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7" fontId="0" fillId="0" borderId="0" xfId="0" applyNumberFormat="1"/>
    <xf numFmtId="1" fontId="1" fillId="0" borderId="0" xfId="0" applyNumberFormat="1" applyFont="1" applyBorder="1"/>
    <xf numFmtId="2" fontId="1" fillId="0" borderId="0" xfId="0" quotePrefix="1" applyNumberFormat="1" applyFont="1" applyBorder="1" applyAlignment="1"/>
    <xf numFmtId="0" fontId="0" fillId="0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7046965524085649E-2"/>
          <c:y val="2.8252405949256341E-2"/>
          <c:w val="0.86047131281188916"/>
          <c:h val="0.81944025257352859"/>
        </c:manualLayout>
      </c:layout>
      <c:lineChart>
        <c:grouping val="standard"/>
        <c:varyColors val="0"/>
        <c:ser>
          <c:idx val="0"/>
          <c:order val="0"/>
          <c:tx>
            <c:strRef>
              <c:f>'Kaivon syvyys'!$E$35</c:f>
              <c:strCache>
                <c:ptCount val="1"/>
                <c:pt idx="0">
                  <c:v>tulo</c:v>
                </c:pt>
              </c:strCache>
            </c:strRef>
          </c:tx>
          <c:marker>
            <c:symbol val="none"/>
          </c:marker>
          <c:cat>
            <c:numRef>
              <c:f>'Kaivon syvyys'!$D$36:$D$146</c:f>
              <c:numCache>
                <c:formatCode>[$-F400]h:mm:ss\ AM/PM</c:formatCode>
                <c:ptCount val="111"/>
                <c:pt idx="0" formatCode="General">
                  <c:v>0</c:v>
                </c:pt>
                <c:pt idx="1">
                  <c:v>1.7361111111111112E-4</c:v>
                </c:pt>
                <c:pt idx="2">
                  <c:v>3.4722222222222224E-4</c:v>
                </c:pt>
                <c:pt idx="3">
                  <c:v>5.2083333333333333E-4</c:v>
                </c:pt>
                <c:pt idx="4">
                  <c:v>6.9444444444444404E-4</c:v>
                </c:pt>
                <c:pt idx="5">
                  <c:v>8.6805555555555497E-4</c:v>
                </c:pt>
                <c:pt idx="6">
                  <c:v>1.0416666666666699E-3</c:v>
                </c:pt>
                <c:pt idx="7">
                  <c:v>1.21527777777778E-3</c:v>
                </c:pt>
                <c:pt idx="8">
                  <c:v>1.38888888888889E-3</c:v>
                </c:pt>
                <c:pt idx="9">
                  <c:v>1.5625000000000001E-3</c:v>
                </c:pt>
                <c:pt idx="10">
                  <c:v>1.7361111111111099E-3</c:v>
                </c:pt>
                <c:pt idx="11">
                  <c:v>1.90972222222222E-3</c:v>
                </c:pt>
                <c:pt idx="12">
                  <c:v>2.0833333333333298E-3</c:v>
                </c:pt>
                <c:pt idx="13">
                  <c:v>2.2569444444444399E-3</c:v>
                </c:pt>
                <c:pt idx="14">
                  <c:v>2.43055555555555E-3</c:v>
                </c:pt>
                <c:pt idx="15">
                  <c:v>2.60416666666667E-3</c:v>
                </c:pt>
                <c:pt idx="16">
                  <c:v>2.7777777777777801E-3</c:v>
                </c:pt>
                <c:pt idx="17">
                  <c:v>2.9513888888888901E-3</c:v>
                </c:pt>
                <c:pt idx="18">
                  <c:v>3.1250000000000002E-3</c:v>
                </c:pt>
                <c:pt idx="19">
                  <c:v>3.2986111111111098E-3</c:v>
                </c:pt>
                <c:pt idx="20">
                  <c:v>3.4722222222222199E-3</c:v>
                </c:pt>
                <c:pt idx="21">
                  <c:v>3.6458333333333299E-3</c:v>
                </c:pt>
                <c:pt idx="22">
                  <c:v>3.81944444444444E-3</c:v>
                </c:pt>
                <c:pt idx="23">
                  <c:v>3.99305555555555E-3</c:v>
                </c:pt>
                <c:pt idx="24">
                  <c:v>4.1666666666666701E-3</c:v>
                </c:pt>
                <c:pt idx="25">
                  <c:v>4.3402777777777797E-3</c:v>
                </c:pt>
                <c:pt idx="26">
                  <c:v>4.5138888888888902E-3</c:v>
                </c:pt>
                <c:pt idx="27">
                  <c:v>4.6874999999999998E-3</c:v>
                </c:pt>
                <c:pt idx="28">
                  <c:v>4.8611111111111103E-3</c:v>
                </c:pt>
                <c:pt idx="29">
                  <c:v>5.0347222222222199E-3</c:v>
                </c:pt>
                <c:pt idx="30">
                  <c:v>5.2083333333333296E-3</c:v>
                </c:pt>
                <c:pt idx="31">
                  <c:v>5.3819444444444401E-3</c:v>
                </c:pt>
                <c:pt idx="32">
                  <c:v>5.5555555555555497E-3</c:v>
                </c:pt>
                <c:pt idx="33">
                  <c:v>5.7291666666666697E-3</c:v>
                </c:pt>
                <c:pt idx="34">
                  <c:v>5.9027777777777802E-3</c:v>
                </c:pt>
                <c:pt idx="35">
                  <c:v>6.0763888888888899E-3</c:v>
                </c:pt>
                <c:pt idx="36">
                  <c:v>6.2500000000000003E-3</c:v>
                </c:pt>
                <c:pt idx="37">
                  <c:v>6.42361111111111E-3</c:v>
                </c:pt>
                <c:pt idx="38">
                  <c:v>6.5972222222222196E-3</c:v>
                </c:pt>
                <c:pt idx="39">
                  <c:v>6.7708333333333301E-3</c:v>
                </c:pt>
                <c:pt idx="40">
                  <c:v>6.9444444444444397E-3</c:v>
                </c:pt>
                <c:pt idx="41">
                  <c:v>7.1180555555555502E-3</c:v>
                </c:pt>
                <c:pt idx="42">
                  <c:v>7.2916666666666703E-3</c:v>
                </c:pt>
                <c:pt idx="43">
                  <c:v>7.4652777777777799E-3</c:v>
                </c:pt>
                <c:pt idx="44">
                  <c:v>7.6388888888888904E-3</c:v>
                </c:pt>
                <c:pt idx="45">
                  <c:v>7.8125E-3</c:v>
                </c:pt>
                <c:pt idx="46">
                  <c:v>7.9861111111111105E-3</c:v>
                </c:pt>
                <c:pt idx="47">
                  <c:v>8.1597222222222193E-3</c:v>
                </c:pt>
                <c:pt idx="48">
                  <c:v>8.3333333333333297E-3</c:v>
                </c:pt>
                <c:pt idx="49">
                  <c:v>8.5069444444444402E-3</c:v>
                </c:pt>
                <c:pt idx="50">
                  <c:v>8.6805555555555594E-3</c:v>
                </c:pt>
                <c:pt idx="51">
                  <c:v>8.8541666666666699E-3</c:v>
                </c:pt>
                <c:pt idx="52">
                  <c:v>9.0277777777777804E-3</c:v>
                </c:pt>
                <c:pt idx="53">
                  <c:v>9.2013888888888892E-3</c:v>
                </c:pt>
                <c:pt idx="54">
                  <c:v>9.3749999999999997E-3</c:v>
                </c:pt>
                <c:pt idx="55">
                  <c:v>9.5486111111111101E-3</c:v>
                </c:pt>
                <c:pt idx="56">
                  <c:v>9.7222222222222206E-3</c:v>
                </c:pt>
                <c:pt idx="57">
                  <c:v>9.8958333333333294E-3</c:v>
                </c:pt>
                <c:pt idx="58">
                  <c:v>1.00694444444444E-2</c:v>
                </c:pt>
                <c:pt idx="59">
                  <c:v>1.02430555555555E-2</c:v>
                </c:pt>
                <c:pt idx="60">
                  <c:v>1.0416666666666701E-2</c:v>
                </c:pt>
                <c:pt idx="61">
                  <c:v>1.0590277777777799E-2</c:v>
                </c:pt>
                <c:pt idx="62">
                  <c:v>1.0763888888888899E-2</c:v>
                </c:pt>
                <c:pt idx="63">
                  <c:v>1.0937499999999999E-2</c:v>
                </c:pt>
                <c:pt idx="64">
                  <c:v>1.1111111111111099E-2</c:v>
                </c:pt>
                <c:pt idx="65">
                  <c:v>1.1284722222222199E-2</c:v>
                </c:pt>
                <c:pt idx="66">
                  <c:v>1.14583333333333E-2</c:v>
                </c:pt>
                <c:pt idx="67">
                  <c:v>1.16319444444444E-2</c:v>
                </c:pt>
                <c:pt idx="68">
                  <c:v>1.18055555555555E-2</c:v>
                </c:pt>
                <c:pt idx="69">
                  <c:v>1.19791666666667E-2</c:v>
                </c:pt>
                <c:pt idx="70">
                  <c:v>1.2152777777777801E-2</c:v>
                </c:pt>
                <c:pt idx="71">
                  <c:v>1.2326388888888901E-2</c:v>
                </c:pt>
                <c:pt idx="72">
                  <c:v>1.2500000000000001E-2</c:v>
                </c:pt>
                <c:pt idx="73">
                  <c:v>1.2673611111111101E-2</c:v>
                </c:pt>
                <c:pt idx="74">
                  <c:v>1.2847222222222201E-2</c:v>
                </c:pt>
                <c:pt idx="75">
                  <c:v>1.3020833333333299E-2</c:v>
                </c:pt>
                <c:pt idx="76">
                  <c:v>1.3194444444444399E-2</c:v>
                </c:pt>
                <c:pt idx="77">
                  <c:v>1.3368055555555499E-2</c:v>
                </c:pt>
                <c:pt idx="78">
                  <c:v>1.35416666666667E-2</c:v>
                </c:pt>
                <c:pt idx="79">
                  <c:v>1.37152777777778E-2</c:v>
                </c:pt>
                <c:pt idx="80">
                  <c:v>1.38888888888889E-2</c:v>
                </c:pt>
                <c:pt idx="81">
                  <c:v>1.40625E-2</c:v>
                </c:pt>
                <c:pt idx="82">
                  <c:v>1.42361111111111E-2</c:v>
                </c:pt>
                <c:pt idx="83">
                  <c:v>1.4409722222222201E-2</c:v>
                </c:pt>
                <c:pt idx="84">
                  <c:v>1.4583333333333301E-2</c:v>
                </c:pt>
                <c:pt idx="85">
                  <c:v>1.4756944444444401E-2</c:v>
                </c:pt>
                <c:pt idx="86">
                  <c:v>1.4930555555555501E-2</c:v>
                </c:pt>
                <c:pt idx="87">
                  <c:v>1.51041666666667E-2</c:v>
                </c:pt>
                <c:pt idx="88">
                  <c:v>1.52777777777778E-2</c:v>
                </c:pt>
                <c:pt idx="89">
                  <c:v>1.54513888888889E-2</c:v>
                </c:pt>
                <c:pt idx="90">
                  <c:v>1.5625E-2</c:v>
                </c:pt>
                <c:pt idx="91">
                  <c:v>1.57986111111111E-2</c:v>
                </c:pt>
                <c:pt idx="92">
                  <c:v>1.59722222222222E-2</c:v>
                </c:pt>
                <c:pt idx="93">
                  <c:v>1.61458333333333E-2</c:v>
                </c:pt>
                <c:pt idx="94">
                  <c:v>1.63194444444444E-2</c:v>
                </c:pt>
                <c:pt idx="95">
                  <c:v>1.64930555555555E-2</c:v>
                </c:pt>
                <c:pt idx="96">
                  <c:v>1.6666666666666701E-2</c:v>
                </c:pt>
                <c:pt idx="97">
                  <c:v>1.6840277777777801E-2</c:v>
                </c:pt>
                <c:pt idx="98">
                  <c:v>1.7013888888888901E-2</c:v>
                </c:pt>
                <c:pt idx="99">
                  <c:v>1.7187500000000001E-2</c:v>
                </c:pt>
                <c:pt idx="100">
                  <c:v>1.7361111111111101E-2</c:v>
                </c:pt>
                <c:pt idx="101">
                  <c:v>1.7534722222222202E-2</c:v>
                </c:pt>
                <c:pt idx="102">
                  <c:v>1.7708333333333302E-2</c:v>
                </c:pt>
                <c:pt idx="103">
                  <c:v>1.7881944444444402E-2</c:v>
                </c:pt>
                <c:pt idx="104">
                  <c:v>1.8055555555555498E-2</c:v>
                </c:pt>
                <c:pt idx="105">
                  <c:v>1.8229166666666699E-2</c:v>
                </c:pt>
                <c:pt idx="106">
                  <c:v>1.8402777777777799E-2</c:v>
                </c:pt>
                <c:pt idx="107">
                  <c:v>1.8576388888888899E-2</c:v>
                </c:pt>
                <c:pt idx="108">
                  <c:v>1.8749999999999999E-2</c:v>
                </c:pt>
                <c:pt idx="109">
                  <c:v>1.8923611111111099E-2</c:v>
                </c:pt>
                <c:pt idx="110">
                  <c:v>1.9097222222222199E-2</c:v>
                </c:pt>
              </c:numCache>
            </c:numRef>
          </c:cat>
          <c:val>
            <c:numRef>
              <c:f>'Kaivon syvyys'!$E$36:$E$146</c:f>
              <c:numCache>
                <c:formatCode>General</c:formatCode>
                <c:ptCount val="111"/>
                <c:pt idx="0">
                  <c:v>3.7</c:v>
                </c:pt>
                <c:pt idx="1">
                  <c:v>3.7</c:v>
                </c:pt>
                <c:pt idx="2">
                  <c:v>3.7</c:v>
                </c:pt>
                <c:pt idx="3">
                  <c:v>3.7</c:v>
                </c:pt>
                <c:pt idx="4">
                  <c:v>3.7</c:v>
                </c:pt>
                <c:pt idx="5">
                  <c:v>3.7</c:v>
                </c:pt>
                <c:pt idx="6">
                  <c:v>3.7</c:v>
                </c:pt>
                <c:pt idx="7">
                  <c:v>3.7</c:v>
                </c:pt>
                <c:pt idx="8">
                  <c:v>3.7</c:v>
                </c:pt>
                <c:pt idx="9">
                  <c:v>3.7</c:v>
                </c:pt>
                <c:pt idx="10">
                  <c:v>3.7</c:v>
                </c:pt>
                <c:pt idx="11">
                  <c:v>3.7</c:v>
                </c:pt>
                <c:pt idx="12">
                  <c:v>3.7</c:v>
                </c:pt>
                <c:pt idx="13">
                  <c:v>3.7</c:v>
                </c:pt>
                <c:pt idx="14">
                  <c:v>3.7</c:v>
                </c:pt>
                <c:pt idx="15">
                  <c:v>3.7</c:v>
                </c:pt>
                <c:pt idx="16">
                  <c:v>3.7</c:v>
                </c:pt>
                <c:pt idx="17">
                  <c:v>3.7</c:v>
                </c:pt>
                <c:pt idx="18">
                  <c:v>3.7</c:v>
                </c:pt>
                <c:pt idx="19">
                  <c:v>3.7</c:v>
                </c:pt>
                <c:pt idx="20">
                  <c:v>3.7</c:v>
                </c:pt>
                <c:pt idx="21">
                  <c:v>3.7</c:v>
                </c:pt>
                <c:pt idx="22">
                  <c:v>3.7</c:v>
                </c:pt>
                <c:pt idx="23">
                  <c:v>3.7</c:v>
                </c:pt>
                <c:pt idx="24">
                  <c:v>3.7</c:v>
                </c:pt>
                <c:pt idx="25">
                  <c:v>3.7</c:v>
                </c:pt>
                <c:pt idx="26">
                  <c:v>3.7</c:v>
                </c:pt>
                <c:pt idx="27">
                  <c:v>3.7</c:v>
                </c:pt>
                <c:pt idx="28">
                  <c:v>3.7</c:v>
                </c:pt>
                <c:pt idx="29">
                  <c:v>3.7</c:v>
                </c:pt>
                <c:pt idx="30">
                  <c:v>3.7</c:v>
                </c:pt>
                <c:pt idx="31">
                  <c:v>3.7</c:v>
                </c:pt>
                <c:pt idx="32">
                  <c:v>3.7</c:v>
                </c:pt>
                <c:pt idx="33">
                  <c:v>3.7</c:v>
                </c:pt>
                <c:pt idx="34">
                  <c:v>3.7</c:v>
                </c:pt>
                <c:pt idx="35">
                  <c:v>3.7</c:v>
                </c:pt>
                <c:pt idx="36">
                  <c:v>3.7</c:v>
                </c:pt>
                <c:pt idx="37">
                  <c:v>3.7</c:v>
                </c:pt>
                <c:pt idx="38">
                  <c:v>3.7</c:v>
                </c:pt>
                <c:pt idx="39">
                  <c:v>3.7</c:v>
                </c:pt>
                <c:pt idx="40">
                  <c:v>3.7</c:v>
                </c:pt>
                <c:pt idx="41">
                  <c:v>3.7</c:v>
                </c:pt>
                <c:pt idx="42">
                  <c:v>3.7</c:v>
                </c:pt>
                <c:pt idx="43">
                  <c:v>3.7</c:v>
                </c:pt>
                <c:pt idx="44">
                  <c:v>3.7</c:v>
                </c:pt>
                <c:pt idx="45">
                  <c:v>3.8</c:v>
                </c:pt>
                <c:pt idx="46">
                  <c:v>3.8</c:v>
                </c:pt>
                <c:pt idx="47">
                  <c:v>3.8</c:v>
                </c:pt>
                <c:pt idx="48">
                  <c:v>3.8</c:v>
                </c:pt>
                <c:pt idx="49">
                  <c:v>3.8</c:v>
                </c:pt>
                <c:pt idx="50">
                  <c:v>3.8</c:v>
                </c:pt>
                <c:pt idx="51">
                  <c:v>3.8</c:v>
                </c:pt>
                <c:pt idx="52">
                  <c:v>3.8</c:v>
                </c:pt>
                <c:pt idx="53">
                  <c:v>3.8</c:v>
                </c:pt>
                <c:pt idx="54">
                  <c:v>3.8</c:v>
                </c:pt>
                <c:pt idx="55">
                  <c:v>3.8</c:v>
                </c:pt>
                <c:pt idx="56">
                  <c:v>3.8</c:v>
                </c:pt>
                <c:pt idx="57">
                  <c:v>3.8</c:v>
                </c:pt>
                <c:pt idx="58">
                  <c:v>3.8</c:v>
                </c:pt>
                <c:pt idx="59">
                  <c:v>3.8</c:v>
                </c:pt>
                <c:pt idx="60">
                  <c:v>3.8</c:v>
                </c:pt>
                <c:pt idx="61">
                  <c:v>3.8</c:v>
                </c:pt>
                <c:pt idx="62">
                  <c:v>3.8</c:v>
                </c:pt>
                <c:pt idx="63">
                  <c:v>3.8</c:v>
                </c:pt>
                <c:pt idx="64">
                  <c:v>3.8</c:v>
                </c:pt>
                <c:pt idx="65">
                  <c:v>3.8</c:v>
                </c:pt>
                <c:pt idx="66">
                  <c:v>3.8</c:v>
                </c:pt>
                <c:pt idx="67">
                  <c:v>3.7</c:v>
                </c:pt>
                <c:pt idx="68">
                  <c:v>3.6</c:v>
                </c:pt>
                <c:pt idx="69">
                  <c:v>3.5</c:v>
                </c:pt>
                <c:pt idx="70">
                  <c:v>3.3</c:v>
                </c:pt>
                <c:pt idx="71">
                  <c:v>3.2</c:v>
                </c:pt>
                <c:pt idx="72">
                  <c:v>3.2</c:v>
                </c:pt>
                <c:pt idx="73">
                  <c:v>3.1</c:v>
                </c:pt>
                <c:pt idx="74">
                  <c:v>3</c:v>
                </c:pt>
                <c:pt idx="75">
                  <c:v>3</c:v>
                </c:pt>
                <c:pt idx="76">
                  <c:v>2.9</c:v>
                </c:pt>
                <c:pt idx="77">
                  <c:v>2.9</c:v>
                </c:pt>
                <c:pt idx="78">
                  <c:v>2.9</c:v>
                </c:pt>
                <c:pt idx="79">
                  <c:v>2.8</c:v>
                </c:pt>
                <c:pt idx="80">
                  <c:v>2.8</c:v>
                </c:pt>
                <c:pt idx="81">
                  <c:v>2.8</c:v>
                </c:pt>
                <c:pt idx="82">
                  <c:v>2.8</c:v>
                </c:pt>
                <c:pt idx="83">
                  <c:v>2.8</c:v>
                </c:pt>
                <c:pt idx="84">
                  <c:v>2.8</c:v>
                </c:pt>
                <c:pt idx="85">
                  <c:v>2.8</c:v>
                </c:pt>
                <c:pt idx="86">
                  <c:v>2.8</c:v>
                </c:pt>
                <c:pt idx="87">
                  <c:v>2.8</c:v>
                </c:pt>
                <c:pt idx="88">
                  <c:v>2.8</c:v>
                </c:pt>
                <c:pt idx="89">
                  <c:v>2.8</c:v>
                </c:pt>
                <c:pt idx="90">
                  <c:v>2.9</c:v>
                </c:pt>
                <c:pt idx="91">
                  <c:v>3</c:v>
                </c:pt>
                <c:pt idx="92">
                  <c:v>3</c:v>
                </c:pt>
                <c:pt idx="93">
                  <c:v>3.1</c:v>
                </c:pt>
                <c:pt idx="94">
                  <c:v>3.1</c:v>
                </c:pt>
                <c:pt idx="95">
                  <c:v>3.2</c:v>
                </c:pt>
                <c:pt idx="96">
                  <c:v>3.2</c:v>
                </c:pt>
                <c:pt idx="97">
                  <c:v>3.3</c:v>
                </c:pt>
                <c:pt idx="98">
                  <c:v>3.3</c:v>
                </c:pt>
                <c:pt idx="99">
                  <c:v>3.3</c:v>
                </c:pt>
                <c:pt idx="100">
                  <c:v>3.3</c:v>
                </c:pt>
                <c:pt idx="101">
                  <c:v>3.4</c:v>
                </c:pt>
                <c:pt idx="102">
                  <c:v>3.4</c:v>
                </c:pt>
                <c:pt idx="103">
                  <c:v>3.4</c:v>
                </c:pt>
                <c:pt idx="104">
                  <c:v>3.5</c:v>
                </c:pt>
                <c:pt idx="105">
                  <c:v>3.5</c:v>
                </c:pt>
                <c:pt idx="106">
                  <c:v>3.5</c:v>
                </c:pt>
                <c:pt idx="107">
                  <c:v>3.5</c:v>
                </c:pt>
                <c:pt idx="108">
                  <c:v>3.5</c:v>
                </c:pt>
                <c:pt idx="109">
                  <c:v>3.5</c:v>
                </c:pt>
                <c:pt idx="110">
                  <c:v>3.6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'Kaivon syvyys'!$F$35</c:f>
              <c:strCache>
                <c:ptCount val="1"/>
                <c:pt idx="0">
                  <c:v>meno</c:v>
                </c:pt>
              </c:strCache>
            </c:strRef>
          </c:tx>
          <c:marker>
            <c:symbol val="none"/>
          </c:marker>
          <c:cat>
            <c:numRef>
              <c:f>'Kaivon syvyys'!$D$36:$D$146</c:f>
              <c:numCache>
                <c:formatCode>[$-F400]h:mm:ss\ AM/PM</c:formatCode>
                <c:ptCount val="111"/>
                <c:pt idx="0" formatCode="General">
                  <c:v>0</c:v>
                </c:pt>
                <c:pt idx="1">
                  <c:v>1.7361111111111112E-4</c:v>
                </c:pt>
                <c:pt idx="2">
                  <c:v>3.4722222222222224E-4</c:v>
                </c:pt>
                <c:pt idx="3">
                  <c:v>5.2083333333333333E-4</c:v>
                </c:pt>
                <c:pt idx="4">
                  <c:v>6.9444444444444404E-4</c:v>
                </c:pt>
                <c:pt idx="5">
                  <c:v>8.6805555555555497E-4</c:v>
                </c:pt>
                <c:pt idx="6">
                  <c:v>1.0416666666666699E-3</c:v>
                </c:pt>
                <c:pt idx="7">
                  <c:v>1.21527777777778E-3</c:v>
                </c:pt>
                <c:pt idx="8">
                  <c:v>1.38888888888889E-3</c:v>
                </c:pt>
                <c:pt idx="9">
                  <c:v>1.5625000000000001E-3</c:v>
                </c:pt>
                <c:pt idx="10">
                  <c:v>1.7361111111111099E-3</c:v>
                </c:pt>
                <c:pt idx="11">
                  <c:v>1.90972222222222E-3</c:v>
                </c:pt>
                <c:pt idx="12">
                  <c:v>2.0833333333333298E-3</c:v>
                </c:pt>
                <c:pt idx="13">
                  <c:v>2.2569444444444399E-3</c:v>
                </c:pt>
                <c:pt idx="14">
                  <c:v>2.43055555555555E-3</c:v>
                </c:pt>
                <c:pt idx="15">
                  <c:v>2.60416666666667E-3</c:v>
                </c:pt>
                <c:pt idx="16">
                  <c:v>2.7777777777777801E-3</c:v>
                </c:pt>
                <c:pt idx="17">
                  <c:v>2.9513888888888901E-3</c:v>
                </c:pt>
                <c:pt idx="18">
                  <c:v>3.1250000000000002E-3</c:v>
                </c:pt>
                <c:pt idx="19">
                  <c:v>3.2986111111111098E-3</c:v>
                </c:pt>
                <c:pt idx="20">
                  <c:v>3.4722222222222199E-3</c:v>
                </c:pt>
                <c:pt idx="21">
                  <c:v>3.6458333333333299E-3</c:v>
                </c:pt>
                <c:pt idx="22">
                  <c:v>3.81944444444444E-3</c:v>
                </c:pt>
                <c:pt idx="23">
                  <c:v>3.99305555555555E-3</c:v>
                </c:pt>
                <c:pt idx="24">
                  <c:v>4.1666666666666701E-3</c:v>
                </c:pt>
                <c:pt idx="25">
                  <c:v>4.3402777777777797E-3</c:v>
                </c:pt>
                <c:pt idx="26">
                  <c:v>4.5138888888888902E-3</c:v>
                </c:pt>
                <c:pt idx="27">
                  <c:v>4.6874999999999998E-3</c:v>
                </c:pt>
                <c:pt idx="28">
                  <c:v>4.8611111111111103E-3</c:v>
                </c:pt>
                <c:pt idx="29">
                  <c:v>5.0347222222222199E-3</c:v>
                </c:pt>
                <c:pt idx="30">
                  <c:v>5.2083333333333296E-3</c:v>
                </c:pt>
                <c:pt idx="31">
                  <c:v>5.3819444444444401E-3</c:v>
                </c:pt>
                <c:pt idx="32">
                  <c:v>5.5555555555555497E-3</c:v>
                </c:pt>
                <c:pt idx="33">
                  <c:v>5.7291666666666697E-3</c:v>
                </c:pt>
                <c:pt idx="34">
                  <c:v>5.9027777777777802E-3</c:v>
                </c:pt>
                <c:pt idx="35">
                  <c:v>6.0763888888888899E-3</c:v>
                </c:pt>
                <c:pt idx="36">
                  <c:v>6.2500000000000003E-3</c:v>
                </c:pt>
                <c:pt idx="37">
                  <c:v>6.42361111111111E-3</c:v>
                </c:pt>
                <c:pt idx="38">
                  <c:v>6.5972222222222196E-3</c:v>
                </c:pt>
                <c:pt idx="39">
                  <c:v>6.7708333333333301E-3</c:v>
                </c:pt>
                <c:pt idx="40">
                  <c:v>6.9444444444444397E-3</c:v>
                </c:pt>
                <c:pt idx="41">
                  <c:v>7.1180555555555502E-3</c:v>
                </c:pt>
                <c:pt idx="42">
                  <c:v>7.2916666666666703E-3</c:v>
                </c:pt>
                <c:pt idx="43">
                  <c:v>7.4652777777777799E-3</c:v>
                </c:pt>
                <c:pt idx="44">
                  <c:v>7.6388888888888904E-3</c:v>
                </c:pt>
                <c:pt idx="45">
                  <c:v>7.8125E-3</c:v>
                </c:pt>
                <c:pt idx="46">
                  <c:v>7.9861111111111105E-3</c:v>
                </c:pt>
                <c:pt idx="47">
                  <c:v>8.1597222222222193E-3</c:v>
                </c:pt>
                <c:pt idx="48">
                  <c:v>8.3333333333333297E-3</c:v>
                </c:pt>
                <c:pt idx="49">
                  <c:v>8.5069444444444402E-3</c:v>
                </c:pt>
                <c:pt idx="50">
                  <c:v>8.6805555555555594E-3</c:v>
                </c:pt>
                <c:pt idx="51">
                  <c:v>8.8541666666666699E-3</c:v>
                </c:pt>
                <c:pt idx="52">
                  <c:v>9.0277777777777804E-3</c:v>
                </c:pt>
                <c:pt idx="53">
                  <c:v>9.2013888888888892E-3</c:v>
                </c:pt>
                <c:pt idx="54">
                  <c:v>9.3749999999999997E-3</c:v>
                </c:pt>
                <c:pt idx="55">
                  <c:v>9.5486111111111101E-3</c:v>
                </c:pt>
                <c:pt idx="56">
                  <c:v>9.7222222222222206E-3</c:v>
                </c:pt>
                <c:pt idx="57">
                  <c:v>9.8958333333333294E-3</c:v>
                </c:pt>
                <c:pt idx="58">
                  <c:v>1.00694444444444E-2</c:v>
                </c:pt>
                <c:pt idx="59">
                  <c:v>1.02430555555555E-2</c:v>
                </c:pt>
                <c:pt idx="60">
                  <c:v>1.0416666666666701E-2</c:v>
                </c:pt>
                <c:pt idx="61">
                  <c:v>1.0590277777777799E-2</c:v>
                </c:pt>
                <c:pt idx="62">
                  <c:v>1.0763888888888899E-2</c:v>
                </c:pt>
                <c:pt idx="63">
                  <c:v>1.0937499999999999E-2</c:v>
                </c:pt>
                <c:pt idx="64">
                  <c:v>1.1111111111111099E-2</c:v>
                </c:pt>
                <c:pt idx="65">
                  <c:v>1.1284722222222199E-2</c:v>
                </c:pt>
                <c:pt idx="66">
                  <c:v>1.14583333333333E-2</c:v>
                </c:pt>
                <c:pt idx="67">
                  <c:v>1.16319444444444E-2</c:v>
                </c:pt>
                <c:pt idx="68">
                  <c:v>1.18055555555555E-2</c:v>
                </c:pt>
                <c:pt idx="69">
                  <c:v>1.19791666666667E-2</c:v>
                </c:pt>
                <c:pt idx="70">
                  <c:v>1.2152777777777801E-2</c:v>
                </c:pt>
                <c:pt idx="71">
                  <c:v>1.2326388888888901E-2</c:v>
                </c:pt>
                <c:pt idx="72">
                  <c:v>1.2500000000000001E-2</c:v>
                </c:pt>
                <c:pt idx="73">
                  <c:v>1.2673611111111101E-2</c:v>
                </c:pt>
                <c:pt idx="74">
                  <c:v>1.2847222222222201E-2</c:v>
                </c:pt>
                <c:pt idx="75">
                  <c:v>1.3020833333333299E-2</c:v>
                </c:pt>
                <c:pt idx="76">
                  <c:v>1.3194444444444399E-2</c:v>
                </c:pt>
                <c:pt idx="77">
                  <c:v>1.3368055555555499E-2</c:v>
                </c:pt>
                <c:pt idx="78">
                  <c:v>1.35416666666667E-2</c:v>
                </c:pt>
                <c:pt idx="79">
                  <c:v>1.37152777777778E-2</c:v>
                </c:pt>
                <c:pt idx="80">
                  <c:v>1.38888888888889E-2</c:v>
                </c:pt>
                <c:pt idx="81">
                  <c:v>1.40625E-2</c:v>
                </c:pt>
                <c:pt idx="82">
                  <c:v>1.42361111111111E-2</c:v>
                </c:pt>
                <c:pt idx="83">
                  <c:v>1.4409722222222201E-2</c:v>
                </c:pt>
                <c:pt idx="84">
                  <c:v>1.4583333333333301E-2</c:v>
                </c:pt>
                <c:pt idx="85">
                  <c:v>1.4756944444444401E-2</c:v>
                </c:pt>
                <c:pt idx="86">
                  <c:v>1.4930555555555501E-2</c:v>
                </c:pt>
                <c:pt idx="87">
                  <c:v>1.51041666666667E-2</c:v>
                </c:pt>
                <c:pt idx="88">
                  <c:v>1.52777777777778E-2</c:v>
                </c:pt>
                <c:pt idx="89">
                  <c:v>1.54513888888889E-2</c:v>
                </c:pt>
                <c:pt idx="90">
                  <c:v>1.5625E-2</c:v>
                </c:pt>
                <c:pt idx="91">
                  <c:v>1.57986111111111E-2</c:v>
                </c:pt>
                <c:pt idx="92">
                  <c:v>1.59722222222222E-2</c:v>
                </c:pt>
                <c:pt idx="93">
                  <c:v>1.61458333333333E-2</c:v>
                </c:pt>
                <c:pt idx="94">
                  <c:v>1.63194444444444E-2</c:v>
                </c:pt>
                <c:pt idx="95">
                  <c:v>1.64930555555555E-2</c:v>
                </c:pt>
                <c:pt idx="96">
                  <c:v>1.6666666666666701E-2</c:v>
                </c:pt>
                <c:pt idx="97">
                  <c:v>1.6840277777777801E-2</c:v>
                </c:pt>
                <c:pt idx="98">
                  <c:v>1.7013888888888901E-2</c:v>
                </c:pt>
                <c:pt idx="99">
                  <c:v>1.7187500000000001E-2</c:v>
                </c:pt>
                <c:pt idx="100">
                  <c:v>1.7361111111111101E-2</c:v>
                </c:pt>
                <c:pt idx="101">
                  <c:v>1.7534722222222202E-2</c:v>
                </c:pt>
                <c:pt idx="102">
                  <c:v>1.7708333333333302E-2</c:v>
                </c:pt>
                <c:pt idx="103">
                  <c:v>1.7881944444444402E-2</c:v>
                </c:pt>
                <c:pt idx="104">
                  <c:v>1.8055555555555498E-2</c:v>
                </c:pt>
                <c:pt idx="105">
                  <c:v>1.8229166666666699E-2</c:v>
                </c:pt>
                <c:pt idx="106">
                  <c:v>1.8402777777777799E-2</c:v>
                </c:pt>
                <c:pt idx="107">
                  <c:v>1.8576388888888899E-2</c:v>
                </c:pt>
                <c:pt idx="108">
                  <c:v>1.8749999999999999E-2</c:v>
                </c:pt>
                <c:pt idx="109">
                  <c:v>1.8923611111111099E-2</c:v>
                </c:pt>
                <c:pt idx="110">
                  <c:v>1.9097222222222199E-2</c:v>
                </c:pt>
              </c:numCache>
            </c:numRef>
          </c:cat>
          <c:val>
            <c:numRef>
              <c:f>'Kaivon syvyys'!$F$36:$F$146</c:f>
              <c:numCache>
                <c:formatCode>General</c:formatCode>
                <c:ptCount val="111"/>
                <c:pt idx="0">
                  <c:v>3.8</c:v>
                </c:pt>
                <c:pt idx="1">
                  <c:v>3.8</c:v>
                </c:pt>
                <c:pt idx="2">
                  <c:v>3.8</c:v>
                </c:pt>
                <c:pt idx="3">
                  <c:v>3.8</c:v>
                </c:pt>
                <c:pt idx="4">
                  <c:v>3.8</c:v>
                </c:pt>
                <c:pt idx="5">
                  <c:v>0.8</c:v>
                </c:pt>
                <c:pt idx="6">
                  <c:v>-1.2</c:v>
                </c:pt>
                <c:pt idx="7">
                  <c:v>-1.7</c:v>
                </c:pt>
                <c:pt idx="8">
                  <c:v>-1.4</c:v>
                </c:pt>
                <c:pt idx="9">
                  <c:v>-0.6</c:v>
                </c:pt>
                <c:pt idx="10">
                  <c:v>-0.8</c:v>
                </c:pt>
                <c:pt idx="11">
                  <c:v>-1</c:v>
                </c:pt>
                <c:pt idx="12">
                  <c:v>-1</c:v>
                </c:pt>
                <c:pt idx="13">
                  <c:v>-1.1000000000000001</c:v>
                </c:pt>
                <c:pt idx="14">
                  <c:v>-1.2</c:v>
                </c:pt>
                <c:pt idx="15">
                  <c:v>-1</c:v>
                </c:pt>
                <c:pt idx="16">
                  <c:v>-1.3</c:v>
                </c:pt>
                <c:pt idx="17">
                  <c:v>-1.2</c:v>
                </c:pt>
                <c:pt idx="18">
                  <c:v>-1</c:v>
                </c:pt>
                <c:pt idx="19">
                  <c:v>-1</c:v>
                </c:pt>
                <c:pt idx="20">
                  <c:v>-1.2</c:v>
                </c:pt>
                <c:pt idx="21">
                  <c:v>-0.9</c:v>
                </c:pt>
                <c:pt idx="22">
                  <c:v>-1.2</c:v>
                </c:pt>
                <c:pt idx="23">
                  <c:v>-0.9</c:v>
                </c:pt>
                <c:pt idx="24">
                  <c:v>-1</c:v>
                </c:pt>
                <c:pt idx="25">
                  <c:v>-1.1000000000000001</c:v>
                </c:pt>
                <c:pt idx="26">
                  <c:v>1</c:v>
                </c:pt>
                <c:pt idx="27">
                  <c:v>2.8</c:v>
                </c:pt>
                <c:pt idx="28">
                  <c:v>3.4</c:v>
                </c:pt>
                <c:pt idx="29">
                  <c:v>3.6</c:v>
                </c:pt>
                <c:pt idx="30">
                  <c:v>3.7</c:v>
                </c:pt>
                <c:pt idx="31">
                  <c:v>3.7</c:v>
                </c:pt>
                <c:pt idx="32">
                  <c:v>3.7</c:v>
                </c:pt>
                <c:pt idx="33">
                  <c:v>3.7</c:v>
                </c:pt>
                <c:pt idx="34">
                  <c:v>3.7</c:v>
                </c:pt>
                <c:pt idx="35">
                  <c:v>3.7</c:v>
                </c:pt>
                <c:pt idx="36">
                  <c:v>3.8</c:v>
                </c:pt>
                <c:pt idx="37">
                  <c:v>3.8</c:v>
                </c:pt>
                <c:pt idx="38">
                  <c:v>3.8</c:v>
                </c:pt>
                <c:pt idx="39">
                  <c:v>3.8</c:v>
                </c:pt>
                <c:pt idx="40">
                  <c:v>3.8</c:v>
                </c:pt>
                <c:pt idx="41">
                  <c:v>3.8</c:v>
                </c:pt>
                <c:pt idx="42">
                  <c:v>3.8</c:v>
                </c:pt>
                <c:pt idx="43">
                  <c:v>3.8</c:v>
                </c:pt>
                <c:pt idx="44">
                  <c:v>3.8</c:v>
                </c:pt>
                <c:pt idx="45">
                  <c:v>3.8</c:v>
                </c:pt>
                <c:pt idx="46">
                  <c:v>3.8</c:v>
                </c:pt>
                <c:pt idx="47">
                  <c:v>3.8</c:v>
                </c:pt>
                <c:pt idx="48">
                  <c:v>3.8</c:v>
                </c:pt>
                <c:pt idx="49">
                  <c:v>3.8</c:v>
                </c:pt>
                <c:pt idx="50">
                  <c:v>3.8</c:v>
                </c:pt>
                <c:pt idx="51">
                  <c:v>3.8</c:v>
                </c:pt>
                <c:pt idx="52">
                  <c:v>3.8</c:v>
                </c:pt>
                <c:pt idx="53">
                  <c:v>3.8</c:v>
                </c:pt>
                <c:pt idx="54">
                  <c:v>3.8</c:v>
                </c:pt>
                <c:pt idx="55">
                  <c:v>3.8</c:v>
                </c:pt>
                <c:pt idx="56">
                  <c:v>3.8</c:v>
                </c:pt>
                <c:pt idx="57">
                  <c:v>3.8</c:v>
                </c:pt>
                <c:pt idx="58">
                  <c:v>3.9</c:v>
                </c:pt>
                <c:pt idx="59">
                  <c:v>3.9</c:v>
                </c:pt>
                <c:pt idx="60">
                  <c:v>3.9</c:v>
                </c:pt>
                <c:pt idx="61">
                  <c:v>3.9</c:v>
                </c:pt>
                <c:pt idx="62">
                  <c:v>3.9</c:v>
                </c:pt>
                <c:pt idx="63">
                  <c:v>3.9</c:v>
                </c:pt>
                <c:pt idx="64">
                  <c:v>3.9</c:v>
                </c:pt>
                <c:pt idx="65">
                  <c:v>3.9</c:v>
                </c:pt>
                <c:pt idx="66">
                  <c:v>3.9</c:v>
                </c:pt>
                <c:pt idx="67">
                  <c:v>3.8</c:v>
                </c:pt>
                <c:pt idx="68">
                  <c:v>3.8</c:v>
                </c:pt>
                <c:pt idx="69">
                  <c:v>3.7</c:v>
                </c:pt>
                <c:pt idx="70">
                  <c:v>3.5</c:v>
                </c:pt>
                <c:pt idx="71">
                  <c:v>3.4</c:v>
                </c:pt>
                <c:pt idx="72">
                  <c:v>3.3</c:v>
                </c:pt>
                <c:pt idx="73">
                  <c:v>3.2</c:v>
                </c:pt>
                <c:pt idx="74">
                  <c:v>3.2</c:v>
                </c:pt>
                <c:pt idx="75">
                  <c:v>3.1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2.9</c:v>
                </c:pt>
                <c:pt idx="80">
                  <c:v>2.9</c:v>
                </c:pt>
                <c:pt idx="81">
                  <c:v>2.9</c:v>
                </c:pt>
                <c:pt idx="82">
                  <c:v>2.9</c:v>
                </c:pt>
                <c:pt idx="83">
                  <c:v>2.9</c:v>
                </c:pt>
                <c:pt idx="84">
                  <c:v>2.9</c:v>
                </c:pt>
                <c:pt idx="85">
                  <c:v>2.9</c:v>
                </c:pt>
                <c:pt idx="86">
                  <c:v>2.9</c:v>
                </c:pt>
                <c:pt idx="87">
                  <c:v>2.9</c:v>
                </c:pt>
                <c:pt idx="88">
                  <c:v>2.9</c:v>
                </c:pt>
                <c:pt idx="89">
                  <c:v>2.9</c:v>
                </c:pt>
                <c:pt idx="90">
                  <c:v>2.9</c:v>
                </c:pt>
                <c:pt idx="91">
                  <c:v>3</c:v>
                </c:pt>
                <c:pt idx="92">
                  <c:v>3.1</c:v>
                </c:pt>
                <c:pt idx="93">
                  <c:v>3.1</c:v>
                </c:pt>
                <c:pt idx="94">
                  <c:v>3.1</c:v>
                </c:pt>
                <c:pt idx="95">
                  <c:v>3.2</c:v>
                </c:pt>
                <c:pt idx="96">
                  <c:v>3.2</c:v>
                </c:pt>
                <c:pt idx="97">
                  <c:v>3.3</c:v>
                </c:pt>
                <c:pt idx="98">
                  <c:v>3.3</c:v>
                </c:pt>
                <c:pt idx="99">
                  <c:v>3.4</c:v>
                </c:pt>
                <c:pt idx="100">
                  <c:v>3.4</c:v>
                </c:pt>
                <c:pt idx="101">
                  <c:v>3.4</c:v>
                </c:pt>
                <c:pt idx="102">
                  <c:v>3.5</c:v>
                </c:pt>
                <c:pt idx="103">
                  <c:v>3.5</c:v>
                </c:pt>
                <c:pt idx="104">
                  <c:v>3.5</c:v>
                </c:pt>
                <c:pt idx="105">
                  <c:v>3.5</c:v>
                </c:pt>
                <c:pt idx="106">
                  <c:v>3.5</c:v>
                </c:pt>
                <c:pt idx="107">
                  <c:v>3.6</c:v>
                </c:pt>
                <c:pt idx="108">
                  <c:v>3.6</c:v>
                </c:pt>
                <c:pt idx="109">
                  <c:v>3.6</c:v>
                </c:pt>
                <c:pt idx="110">
                  <c:v>3.6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48096"/>
        <c:axId val="143349632"/>
      </c:lineChart>
      <c:catAx>
        <c:axId val="14334809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low"/>
        <c:crossAx val="143349632"/>
        <c:crosses val="autoZero"/>
        <c:auto val="1"/>
        <c:lblAlgn val="ctr"/>
        <c:lblOffset val="100"/>
        <c:noMultiLvlLbl val="0"/>
      </c:catAx>
      <c:valAx>
        <c:axId val="1433496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34809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7046965524085649E-2"/>
          <c:y val="2.8252405949256341E-2"/>
          <c:w val="0.86047131281188916"/>
          <c:h val="0.81944025257352859"/>
        </c:manualLayout>
      </c:layout>
      <c:lineChart>
        <c:grouping val="standard"/>
        <c:varyColors val="0"/>
        <c:ser>
          <c:idx val="0"/>
          <c:order val="0"/>
          <c:tx>
            <c:strRef>
              <c:f>'Kaivon syvyys'!$B$35</c:f>
              <c:strCache>
                <c:ptCount val="1"/>
                <c:pt idx="0">
                  <c:v>tulo</c:v>
                </c:pt>
              </c:strCache>
            </c:strRef>
          </c:tx>
          <c:marker>
            <c:symbol val="none"/>
          </c:marker>
          <c:cat>
            <c:numRef>
              <c:f>'Kaivon syvyys'!$D$36:$D$146</c:f>
              <c:numCache>
                <c:formatCode>[$-F400]h:mm:ss\ AM/PM</c:formatCode>
                <c:ptCount val="111"/>
                <c:pt idx="0" formatCode="General">
                  <c:v>0</c:v>
                </c:pt>
                <c:pt idx="1">
                  <c:v>1.7361111111111112E-4</c:v>
                </c:pt>
                <c:pt idx="2">
                  <c:v>3.4722222222222224E-4</c:v>
                </c:pt>
                <c:pt idx="3">
                  <c:v>5.2083333333333333E-4</c:v>
                </c:pt>
                <c:pt idx="4">
                  <c:v>6.9444444444444404E-4</c:v>
                </c:pt>
                <c:pt idx="5">
                  <c:v>8.6805555555555497E-4</c:v>
                </c:pt>
                <c:pt idx="6">
                  <c:v>1.0416666666666699E-3</c:v>
                </c:pt>
                <c:pt idx="7">
                  <c:v>1.21527777777778E-3</c:v>
                </c:pt>
                <c:pt idx="8">
                  <c:v>1.38888888888889E-3</c:v>
                </c:pt>
                <c:pt idx="9">
                  <c:v>1.5625000000000001E-3</c:v>
                </c:pt>
                <c:pt idx="10">
                  <c:v>1.7361111111111099E-3</c:v>
                </c:pt>
                <c:pt idx="11">
                  <c:v>1.90972222222222E-3</c:v>
                </c:pt>
                <c:pt idx="12">
                  <c:v>2.0833333333333298E-3</c:v>
                </c:pt>
                <c:pt idx="13">
                  <c:v>2.2569444444444399E-3</c:v>
                </c:pt>
                <c:pt idx="14">
                  <c:v>2.43055555555555E-3</c:v>
                </c:pt>
                <c:pt idx="15">
                  <c:v>2.60416666666667E-3</c:v>
                </c:pt>
                <c:pt idx="16">
                  <c:v>2.7777777777777801E-3</c:v>
                </c:pt>
                <c:pt idx="17">
                  <c:v>2.9513888888888901E-3</c:v>
                </c:pt>
                <c:pt idx="18">
                  <c:v>3.1250000000000002E-3</c:v>
                </c:pt>
                <c:pt idx="19">
                  <c:v>3.2986111111111098E-3</c:v>
                </c:pt>
                <c:pt idx="20">
                  <c:v>3.4722222222222199E-3</c:v>
                </c:pt>
                <c:pt idx="21">
                  <c:v>3.6458333333333299E-3</c:v>
                </c:pt>
                <c:pt idx="22">
                  <c:v>3.81944444444444E-3</c:v>
                </c:pt>
                <c:pt idx="23">
                  <c:v>3.99305555555555E-3</c:v>
                </c:pt>
                <c:pt idx="24">
                  <c:v>4.1666666666666701E-3</c:v>
                </c:pt>
                <c:pt idx="25">
                  <c:v>4.3402777777777797E-3</c:v>
                </c:pt>
                <c:pt idx="26">
                  <c:v>4.5138888888888902E-3</c:v>
                </c:pt>
                <c:pt idx="27">
                  <c:v>4.6874999999999998E-3</c:v>
                </c:pt>
                <c:pt idx="28">
                  <c:v>4.8611111111111103E-3</c:v>
                </c:pt>
                <c:pt idx="29">
                  <c:v>5.0347222222222199E-3</c:v>
                </c:pt>
                <c:pt idx="30">
                  <c:v>5.2083333333333296E-3</c:v>
                </c:pt>
                <c:pt idx="31">
                  <c:v>5.3819444444444401E-3</c:v>
                </c:pt>
                <c:pt idx="32">
                  <c:v>5.5555555555555497E-3</c:v>
                </c:pt>
                <c:pt idx="33">
                  <c:v>5.7291666666666697E-3</c:v>
                </c:pt>
                <c:pt idx="34">
                  <c:v>5.9027777777777802E-3</c:v>
                </c:pt>
                <c:pt idx="35">
                  <c:v>6.0763888888888899E-3</c:v>
                </c:pt>
                <c:pt idx="36">
                  <c:v>6.2500000000000003E-3</c:v>
                </c:pt>
                <c:pt idx="37">
                  <c:v>6.42361111111111E-3</c:v>
                </c:pt>
                <c:pt idx="38">
                  <c:v>6.5972222222222196E-3</c:v>
                </c:pt>
                <c:pt idx="39">
                  <c:v>6.7708333333333301E-3</c:v>
                </c:pt>
                <c:pt idx="40">
                  <c:v>6.9444444444444397E-3</c:v>
                </c:pt>
                <c:pt idx="41">
                  <c:v>7.1180555555555502E-3</c:v>
                </c:pt>
                <c:pt idx="42">
                  <c:v>7.2916666666666703E-3</c:v>
                </c:pt>
                <c:pt idx="43">
                  <c:v>7.4652777777777799E-3</c:v>
                </c:pt>
                <c:pt idx="44">
                  <c:v>7.6388888888888904E-3</c:v>
                </c:pt>
                <c:pt idx="45">
                  <c:v>7.8125E-3</c:v>
                </c:pt>
                <c:pt idx="46">
                  <c:v>7.9861111111111105E-3</c:v>
                </c:pt>
                <c:pt idx="47">
                  <c:v>8.1597222222222193E-3</c:v>
                </c:pt>
                <c:pt idx="48">
                  <c:v>8.3333333333333297E-3</c:v>
                </c:pt>
                <c:pt idx="49">
                  <c:v>8.5069444444444402E-3</c:v>
                </c:pt>
                <c:pt idx="50">
                  <c:v>8.6805555555555594E-3</c:v>
                </c:pt>
                <c:pt idx="51">
                  <c:v>8.8541666666666699E-3</c:v>
                </c:pt>
                <c:pt idx="52">
                  <c:v>9.0277777777777804E-3</c:v>
                </c:pt>
                <c:pt idx="53">
                  <c:v>9.2013888888888892E-3</c:v>
                </c:pt>
                <c:pt idx="54">
                  <c:v>9.3749999999999997E-3</c:v>
                </c:pt>
                <c:pt idx="55">
                  <c:v>9.5486111111111101E-3</c:v>
                </c:pt>
                <c:pt idx="56">
                  <c:v>9.7222222222222206E-3</c:v>
                </c:pt>
                <c:pt idx="57">
                  <c:v>9.8958333333333294E-3</c:v>
                </c:pt>
                <c:pt idx="58">
                  <c:v>1.00694444444444E-2</c:v>
                </c:pt>
                <c:pt idx="59">
                  <c:v>1.02430555555555E-2</c:v>
                </c:pt>
                <c:pt idx="60">
                  <c:v>1.0416666666666701E-2</c:v>
                </c:pt>
                <c:pt idx="61">
                  <c:v>1.0590277777777799E-2</c:v>
                </c:pt>
                <c:pt idx="62">
                  <c:v>1.0763888888888899E-2</c:v>
                </c:pt>
                <c:pt idx="63">
                  <c:v>1.0937499999999999E-2</c:v>
                </c:pt>
                <c:pt idx="64">
                  <c:v>1.1111111111111099E-2</c:v>
                </c:pt>
                <c:pt idx="65">
                  <c:v>1.1284722222222199E-2</c:v>
                </c:pt>
                <c:pt idx="66">
                  <c:v>1.14583333333333E-2</c:v>
                </c:pt>
                <c:pt idx="67">
                  <c:v>1.16319444444444E-2</c:v>
                </c:pt>
                <c:pt idx="68">
                  <c:v>1.18055555555555E-2</c:v>
                </c:pt>
                <c:pt idx="69">
                  <c:v>1.19791666666667E-2</c:v>
                </c:pt>
                <c:pt idx="70">
                  <c:v>1.2152777777777801E-2</c:v>
                </c:pt>
                <c:pt idx="71">
                  <c:v>1.2326388888888901E-2</c:v>
                </c:pt>
                <c:pt idx="72">
                  <c:v>1.2500000000000001E-2</c:v>
                </c:pt>
                <c:pt idx="73">
                  <c:v>1.2673611111111101E-2</c:v>
                </c:pt>
                <c:pt idx="74">
                  <c:v>1.2847222222222201E-2</c:v>
                </c:pt>
                <c:pt idx="75">
                  <c:v>1.3020833333333299E-2</c:v>
                </c:pt>
                <c:pt idx="76">
                  <c:v>1.3194444444444399E-2</c:v>
                </c:pt>
                <c:pt idx="77">
                  <c:v>1.3368055555555499E-2</c:v>
                </c:pt>
                <c:pt idx="78">
                  <c:v>1.35416666666667E-2</c:v>
                </c:pt>
                <c:pt idx="79">
                  <c:v>1.37152777777778E-2</c:v>
                </c:pt>
                <c:pt idx="80">
                  <c:v>1.38888888888889E-2</c:v>
                </c:pt>
                <c:pt idx="81">
                  <c:v>1.40625E-2</c:v>
                </c:pt>
                <c:pt idx="82">
                  <c:v>1.42361111111111E-2</c:v>
                </c:pt>
                <c:pt idx="83">
                  <c:v>1.4409722222222201E-2</c:v>
                </c:pt>
                <c:pt idx="84">
                  <c:v>1.4583333333333301E-2</c:v>
                </c:pt>
                <c:pt idx="85">
                  <c:v>1.4756944444444401E-2</c:v>
                </c:pt>
                <c:pt idx="86">
                  <c:v>1.4930555555555501E-2</c:v>
                </c:pt>
                <c:pt idx="87">
                  <c:v>1.51041666666667E-2</c:v>
                </c:pt>
                <c:pt idx="88">
                  <c:v>1.52777777777778E-2</c:v>
                </c:pt>
                <c:pt idx="89">
                  <c:v>1.54513888888889E-2</c:v>
                </c:pt>
                <c:pt idx="90">
                  <c:v>1.5625E-2</c:v>
                </c:pt>
                <c:pt idx="91">
                  <c:v>1.57986111111111E-2</c:v>
                </c:pt>
                <c:pt idx="92">
                  <c:v>1.59722222222222E-2</c:v>
                </c:pt>
                <c:pt idx="93">
                  <c:v>1.61458333333333E-2</c:v>
                </c:pt>
                <c:pt idx="94">
                  <c:v>1.63194444444444E-2</c:v>
                </c:pt>
                <c:pt idx="95">
                  <c:v>1.64930555555555E-2</c:v>
                </c:pt>
                <c:pt idx="96">
                  <c:v>1.6666666666666701E-2</c:v>
                </c:pt>
                <c:pt idx="97">
                  <c:v>1.6840277777777801E-2</c:v>
                </c:pt>
                <c:pt idx="98">
                  <c:v>1.7013888888888901E-2</c:v>
                </c:pt>
                <c:pt idx="99">
                  <c:v>1.7187500000000001E-2</c:v>
                </c:pt>
                <c:pt idx="100">
                  <c:v>1.7361111111111101E-2</c:v>
                </c:pt>
                <c:pt idx="101">
                  <c:v>1.7534722222222202E-2</c:v>
                </c:pt>
                <c:pt idx="102">
                  <c:v>1.7708333333333302E-2</c:v>
                </c:pt>
                <c:pt idx="103">
                  <c:v>1.7881944444444402E-2</c:v>
                </c:pt>
                <c:pt idx="104">
                  <c:v>1.8055555555555498E-2</c:v>
                </c:pt>
                <c:pt idx="105">
                  <c:v>1.8229166666666699E-2</c:v>
                </c:pt>
                <c:pt idx="106">
                  <c:v>1.8402777777777799E-2</c:v>
                </c:pt>
                <c:pt idx="107">
                  <c:v>1.8576388888888899E-2</c:v>
                </c:pt>
                <c:pt idx="108">
                  <c:v>1.8749999999999999E-2</c:v>
                </c:pt>
                <c:pt idx="109">
                  <c:v>1.8923611111111099E-2</c:v>
                </c:pt>
                <c:pt idx="110">
                  <c:v>1.9097222222222199E-2</c:v>
                </c:pt>
              </c:numCache>
            </c:numRef>
          </c:cat>
          <c:val>
            <c:numRef>
              <c:f>'Kaivon syvyys'!$B$36:$B$146</c:f>
              <c:numCache>
                <c:formatCode>General</c:formatCode>
                <c:ptCount val="111"/>
                <c:pt idx="0">
                  <c:v>3.9</c:v>
                </c:pt>
                <c:pt idx="1">
                  <c:v>3.9</c:v>
                </c:pt>
                <c:pt idx="2">
                  <c:v>3.9</c:v>
                </c:pt>
                <c:pt idx="3">
                  <c:v>3.9</c:v>
                </c:pt>
                <c:pt idx="4">
                  <c:v>3.9</c:v>
                </c:pt>
                <c:pt idx="5">
                  <c:v>3.9</c:v>
                </c:pt>
                <c:pt idx="6">
                  <c:v>3.9</c:v>
                </c:pt>
                <c:pt idx="7">
                  <c:v>3.9</c:v>
                </c:pt>
                <c:pt idx="8">
                  <c:v>3.9</c:v>
                </c:pt>
                <c:pt idx="9">
                  <c:v>3.9</c:v>
                </c:pt>
                <c:pt idx="10">
                  <c:v>3.9</c:v>
                </c:pt>
                <c:pt idx="11">
                  <c:v>3.9</c:v>
                </c:pt>
                <c:pt idx="12">
                  <c:v>3.9</c:v>
                </c:pt>
                <c:pt idx="13">
                  <c:v>3.9</c:v>
                </c:pt>
                <c:pt idx="14">
                  <c:v>3.9</c:v>
                </c:pt>
                <c:pt idx="15">
                  <c:v>3.9</c:v>
                </c:pt>
                <c:pt idx="16">
                  <c:v>3.9</c:v>
                </c:pt>
                <c:pt idx="17">
                  <c:v>3.9</c:v>
                </c:pt>
                <c:pt idx="18">
                  <c:v>3.9</c:v>
                </c:pt>
                <c:pt idx="19">
                  <c:v>3.9</c:v>
                </c:pt>
                <c:pt idx="20">
                  <c:v>3.9</c:v>
                </c:pt>
                <c:pt idx="21">
                  <c:v>3.9</c:v>
                </c:pt>
                <c:pt idx="22">
                  <c:v>3.9</c:v>
                </c:pt>
                <c:pt idx="23">
                  <c:v>3.9</c:v>
                </c:pt>
                <c:pt idx="24">
                  <c:v>3.9</c:v>
                </c:pt>
                <c:pt idx="25">
                  <c:v>3.9</c:v>
                </c:pt>
                <c:pt idx="26">
                  <c:v>3.9</c:v>
                </c:pt>
                <c:pt idx="27">
                  <c:v>3.9</c:v>
                </c:pt>
                <c:pt idx="28">
                  <c:v>3.9</c:v>
                </c:pt>
                <c:pt idx="29">
                  <c:v>3.9</c:v>
                </c:pt>
                <c:pt idx="30">
                  <c:v>3.9</c:v>
                </c:pt>
                <c:pt idx="31">
                  <c:v>3.9</c:v>
                </c:pt>
                <c:pt idx="32">
                  <c:v>3.9</c:v>
                </c:pt>
                <c:pt idx="33">
                  <c:v>3.9</c:v>
                </c:pt>
                <c:pt idx="34">
                  <c:v>3.9</c:v>
                </c:pt>
                <c:pt idx="35">
                  <c:v>3.9</c:v>
                </c:pt>
                <c:pt idx="36">
                  <c:v>3.9</c:v>
                </c:pt>
                <c:pt idx="37">
                  <c:v>3.9</c:v>
                </c:pt>
                <c:pt idx="38">
                  <c:v>3.9</c:v>
                </c:pt>
                <c:pt idx="39">
                  <c:v>3.9</c:v>
                </c:pt>
                <c:pt idx="40">
                  <c:v>3.9</c:v>
                </c:pt>
                <c:pt idx="41">
                  <c:v>3.9</c:v>
                </c:pt>
                <c:pt idx="42">
                  <c:v>3.9</c:v>
                </c:pt>
                <c:pt idx="43">
                  <c:v>3.9</c:v>
                </c:pt>
                <c:pt idx="44">
                  <c:v>3.9</c:v>
                </c:pt>
                <c:pt idx="45">
                  <c:v>3.9</c:v>
                </c:pt>
                <c:pt idx="46">
                  <c:v>3.9</c:v>
                </c:pt>
                <c:pt idx="47">
                  <c:v>3.9</c:v>
                </c:pt>
                <c:pt idx="48">
                  <c:v>3.9</c:v>
                </c:pt>
                <c:pt idx="49">
                  <c:v>3.9</c:v>
                </c:pt>
                <c:pt idx="50">
                  <c:v>3.9</c:v>
                </c:pt>
                <c:pt idx="51">
                  <c:v>3.9</c:v>
                </c:pt>
                <c:pt idx="52">
                  <c:v>4</c:v>
                </c:pt>
                <c:pt idx="53">
                  <c:v>4</c:v>
                </c:pt>
                <c:pt idx="54">
                  <c:v>4</c:v>
                </c:pt>
                <c:pt idx="55">
                  <c:v>4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4</c:v>
                </c:pt>
                <c:pt idx="63">
                  <c:v>4</c:v>
                </c:pt>
                <c:pt idx="64">
                  <c:v>4</c:v>
                </c:pt>
                <c:pt idx="65">
                  <c:v>4</c:v>
                </c:pt>
                <c:pt idx="66">
                  <c:v>4</c:v>
                </c:pt>
                <c:pt idx="67">
                  <c:v>3.9</c:v>
                </c:pt>
                <c:pt idx="68">
                  <c:v>3.8</c:v>
                </c:pt>
                <c:pt idx="69">
                  <c:v>3.8</c:v>
                </c:pt>
                <c:pt idx="70">
                  <c:v>3.7</c:v>
                </c:pt>
                <c:pt idx="71">
                  <c:v>3.6</c:v>
                </c:pt>
                <c:pt idx="72">
                  <c:v>3.5</c:v>
                </c:pt>
                <c:pt idx="73">
                  <c:v>3.4</c:v>
                </c:pt>
                <c:pt idx="74">
                  <c:v>3.4</c:v>
                </c:pt>
                <c:pt idx="75">
                  <c:v>3.3</c:v>
                </c:pt>
                <c:pt idx="76">
                  <c:v>3.3</c:v>
                </c:pt>
                <c:pt idx="77">
                  <c:v>3.3</c:v>
                </c:pt>
                <c:pt idx="78">
                  <c:v>3.3</c:v>
                </c:pt>
                <c:pt idx="79">
                  <c:v>3.3</c:v>
                </c:pt>
                <c:pt idx="80">
                  <c:v>3.3</c:v>
                </c:pt>
                <c:pt idx="81">
                  <c:v>3.3</c:v>
                </c:pt>
                <c:pt idx="82">
                  <c:v>3.3</c:v>
                </c:pt>
                <c:pt idx="83">
                  <c:v>3.4</c:v>
                </c:pt>
                <c:pt idx="84">
                  <c:v>3.4</c:v>
                </c:pt>
                <c:pt idx="85">
                  <c:v>3.4</c:v>
                </c:pt>
                <c:pt idx="86">
                  <c:v>3.5</c:v>
                </c:pt>
                <c:pt idx="87">
                  <c:v>3.5</c:v>
                </c:pt>
                <c:pt idx="88">
                  <c:v>3.6</c:v>
                </c:pt>
                <c:pt idx="89">
                  <c:v>3.6</c:v>
                </c:pt>
                <c:pt idx="90">
                  <c:v>3.6</c:v>
                </c:pt>
                <c:pt idx="91">
                  <c:v>3.6</c:v>
                </c:pt>
                <c:pt idx="92">
                  <c:v>3.7</c:v>
                </c:pt>
                <c:pt idx="93">
                  <c:v>3.7</c:v>
                </c:pt>
                <c:pt idx="94">
                  <c:v>3.7</c:v>
                </c:pt>
                <c:pt idx="95">
                  <c:v>3.7</c:v>
                </c:pt>
                <c:pt idx="96">
                  <c:v>3.7</c:v>
                </c:pt>
                <c:pt idx="97">
                  <c:v>3.8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'Kaivon syvyys'!$C$35</c:f>
              <c:strCache>
                <c:ptCount val="1"/>
                <c:pt idx="0">
                  <c:v>meno</c:v>
                </c:pt>
              </c:strCache>
            </c:strRef>
          </c:tx>
          <c:marker>
            <c:symbol val="none"/>
          </c:marker>
          <c:cat>
            <c:numRef>
              <c:f>'Kaivon syvyys'!$D$36:$D$146</c:f>
              <c:numCache>
                <c:formatCode>[$-F400]h:mm:ss\ AM/PM</c:formatCode>
                <c:ptCount val="111"/>
                <c:pt idx="0" formatCode="General">
                  <c:v>0</c:v>
                </c:pt>
                <c:pt idx="1">
                  <c:v>1.7361111111111112E-4</c:v>
                </c:pt>
                <c:pt idx="2">
                  <c:v>3.4722222222222224E-4</c:v>
                </c:pt>
                <c:pt idx="3">
                  <c:v>5.2083333333333333E-4</c:v>
                </c:pt>
                <c:pt idx="4">
                  <c:v>6.9444444444444404E-4</c:v>
                </c:pt>
                <c:pt idx="5">
                  <c:v>8.6805555555555497E-4</c:v>
                </c:pt>
                <c:pt idx="6">
                  <c:v>1.0416666666666699E-3</c:v>
                </c:pt>
                <c:pt idx="7">
                  <c:v>1.21527777777778E-3</c:v>
                </c:pt>
                <c:pt idx="8">
                  <c:v>1.38888888888889E-3</c:v>
                </c:pt>
                <c:pt idx="9">
                  <c:v>1.5625000000000001E-3</c:v>
                </c:pt>
                <c:pt idx="10">
                  <c:v>1.7361111111111099E-3</c:v>
                </c:pt>
                <c:pt idx="11">
                  <c:v>1.90972222222222E-3</c:v>
                </c:pt>
                <c:pt idx="12">
                  <c:v>2.0833333333333298E-3</c:v>
                </c:pt>
                <c:pt idx="13">
                  <c:v>2.2569444444444399E-3</c:v>
                </c:pt>
                <c:pt idx="14">
                  <c:v>2.43055555555555E-3</c:v>
                </c:pt>
                <c:pt idx="15">
                  <c:v>2.60416666666667E-3</c:v>
                </c:pt>
                <c:pt idx="16">
                  <c:v>2.7777777777777801E-3</c:v>
                </c:pt>
                <c:pt idx="17">
                  <c:v>2.9513888888888901E-3</c:v>
                </c:pt>
                <c:pt idx="18">
                  <c:v>3.1250000000000002E-3</c:v>
                </c:pt>
                <c:pt idx="19">
                  <c:v>3.2986111111111098E-3</c:v>
                </c:pt>
                <c:pt idx="20">
                  <c:v>3.4722222222222199E-3</c:v>
                </c:pt>
                <c:pt idx="21">
                  <c:v>3.6458333333333299E-3</c:v>
                </c:pt>
                <c:pt idx="22">
                  <c:v>3.81944444444444E-3</c:v>
                </c:pt>
                <c:pt idx="23">
                  <c:v>3.99305555555555E-3</c:v>
                </c:pt>
                <c:pt idx="24">
                  <c:v>4.1666666666666701E-3</c:v>
                </c:pt>
                <c:pt idx="25">
                  <c:v>4.3402777777777797E-3</c:v>
                </c:pt>
                <c:pt idx="26">
                  <c:v>4.5138888888888902E-3</c:v>
                </c:pt>
                <c:pt idx="27">
                  <c:v>4.6874999999999998E-3</c:v>
                </c:pt>
                <c:pt idx="28">
                  <c:v>4.8611111111111103E-3</c:v>
                </c:pt>
                <c:pt idx="29">
                  <c:v>5.0347222222222199E-3</c:v>
                </c:pt>
                <c:pt idx="30">
                  <c:v>5.2083333333333296E-3</c:v>
                </c:pt>
                <c:pt idx="31">
                  <c:v>5.3819444444444401E-3</c:v>
                </c:pt>
                <c:pt idx="32">
                  <c:v>5.5555555555555497E-3</c:v>
                </c:pt>
                <c:pt idx="33">
                  <c:v>5.7291666666666697E-3</c:v>
                </c:pt>
                <c:pt idx="34">
                  <c:v>5.9027777777777802E-3</c:v>
                </c:pt>
                <c:pt idx="35">
                  <c:v>6.0763888888888899E-3</c:v>
                </c:pt>
                <c:pt idx="36">
                  <c:v>6.2500000000000003E-3</c:v>
                </c:pt>
                <c:pt idx="37">
                  <c:v>6.42361111111111E-3</c:v>
                </c:pt>
                <c:pt idx="38">
                  <c:v>6.5972222222222196E-3</c:v>
                </c:pt>
                <c:pt idx="39">
                  <c:v>6.7708333333333301E-3</c:v>
                </c:pt>
                <c:pt idx="40">
                  <c:v>6.9444444444444397E-3</c:v>
                </c:pt>
                <c:pt idx="41">
                  <c:v>7.1180555555555502E-3</c:v>
                </c:pt>
                <c:pt idx="42">
                  <c:v>7.2916666666666703E-3</c:v>
                </c:pt>
                <c:pt idx="43">
                  <c:v>7.4652777777777799E-3</c:v>
                </c:pt>
                <c:pt idx="44">
                  <c:v>7.6388888888888904E-3</c:v>
                </c:pt>
                <c:pt idx="45">
                  <c:v>7.8125E-3</c:v>
                </c:pt>
                <c:pt idx="46">
                  <c:v>7.9861111111111105E-3</c:v>
                </c:pt>
                <c:pt idx="47">
                  <c:v>8.1597222222222193E-3</c:v>
                </c:pt>
                <c:pt idx="48">
                  <c:v>8.3333333333333297E-3</c:v>
                </c:pt>
                <c:pt idx="49">
                  <c:v>8.5069444444444402E-3</c:v>
                </c:pt>
                <c:pt idx="50">
                  <c:v>8.6805555555555594E-3</c:v>
                </c:pt>
                <c:pt idx="51">
                  <c:v>8.8541666666666699E-3</c:v>
                </c:pt>
                <c:pt idx="52">
                  <c:v>9.0277777777777804E-3</c:v>
                </c:pt>
                <c:pt idx="53">
                  <c:v>9.2013888888888892E-3</c:v>
                </c:pt>
                <c:pt idx="54">
                  <c:v>9.3749999999999997E-3</c:v>
                </c:pt>
                <c:pt idx="55">
                  <c:v>9.5486111111111101E-3</c:v>
                </c:pt>
                <c:pt idx="56">
                  <c:v>9.7222222222222206E-3</c:v>
                </c:pt>
                <c:pt idx="57">
                  <c:v>9.8958333333333294E-3</c:v>
                </c:pt>
                <c:pt idx="58">
                  <c:v>1.00694444444444E-2</c:v>
                </c:pt>
                <c:pt idx="59">
                  <c:v>1.02430555555555E-2</c:v>
                </c:pt>
                <c:pt idx="60">
                  <c:v>1.0416666666666701E-2</c:v>
                </c:pt>
                <c:pt idx="61">
                  <c:v>1.0590277777777799E-2</c:v>
                </c:pt>
                <c:pt idx="62">
                  <c:v>1.0763888888888899E-2</c:v>
                </c:pt>
                <c:pt idx="63">
                  <c:v>1.0937499999999999E-2</c:v>
                </c:pt>
                <c:pt idx="64">
                  <c:v>1.1111111111111099E-2</c:v>
                </c:pt>
                <c:pt idx="65">
                  <c:v>1.1284722222222199E-2</c:v>
                </c:pt>
                <c:pt idx="66">
                  <c:v>1.14583333333333E-2</c:v>
                </c:pt>
                <c:pt idx="67">
                  <c:v>1.16319444444444E-2</c:v>
                </c:pt>
                <c:pt idx="68">
                  <c:v>1.18055555555555E-2</c:v>
                </c:pt>
                <c:pt idx="69">
                  <c:v>1.19791666666667E-2</c:v>
                </c:pt>
                <c:pt idx="70">
                  <c:v>1.2152777777777801E-2</c:v>
                </c:pt>
                <c:pt idx="71">
                  <c:v>1.2326388888888901E-2</c:v>
                </c:pt>
                <c:pt idx="72">
                  <c:v>1.2500000000000001E-2</c:v>
                </c:pt>
                <c:pt idx="73">
                  <c:v>1.2673611111111101E-2</c:v>
                </c:pt>
                <c:pt idx="74">
                  <c:v>1.2847222222222201E-2</c:v>
                </c:pt>
                <c:pt idx="75">
                  <c:v>1.3020833333333299E-2</c:v>
                </c:pt>
                <c:pt idx="76">
                  <c:v>1.3194444444444399E-2</c:v>
                </c:pt>
                <c:pt idx="77">
                  <c:v>1.3368055555555499E-2</c:v>
                </c:pt>
                <c:pt idx="78">
                  <c:v>1.35416666666667E-2</c:v>
                </c:pt>
                <c:pt idx="79">
                  <c:v>1.37152777777778E-2</c:v>
                </c:pt>
                <c:pt idx="80">
                  <c:v>1.38888888888889E-2</c:v>
                </c:pt>
                <c:pt idx="81">
                  <c:v>1.40625E-2</c:v>
                </c:pt>
                <c:pt idx="82">
                  <c:v>1.42361111111111E-2</c:v>
                </c:pt>
                <c:pt idx="83">
                  <c:v>1.4409722222222201E-2</c:v>
                </c:pt>
                <c:pt idx="84">
                  <c:v>1.4583333333333301E-2</c:v>
                </c:pt>
                <c:pt idx="85">
                  <c:v>1.4756944444444401E-2</c:v>
                </c:pt>
                <c:pt idx="86">
                  <c:v>1.4930555555555501E-2</c:v>
                </c:pt>
                <c:pt idx="87">
                  <c:v>1.51041666666667E-2</c:v>
                </c:pt>
                <c:pt idx="88">
                  <c:v>1.52777777777778E-2</c:v>
                </c:pt>
                <c:pt idx="89">
                  <c:v>1.54513888888889E-2</c:v>
                </c:pt>
                <c:pt idx="90">
                  <c:v>1.5625E-2</c:v>
                </c:pt>
                <c:pt idx="91">
                  <c:v>1.57986111111111E-2</c:v>
                </c:pt>
                <c:pt idx="92">
                  <c:v>1.59722222222222E-2</c:v>
                </c:pt>
                <c:pt idx="93">
                  <c:v>1.61458333333333E-2</c:v>
                </c:pt>
                <c:pt idx="94">
                  <c:v>1.63194444444444E-2</c:v>
                </c:pt>
                <c:pt idx="95">
                  <c:v>1.64930555555555E-2</c:v>
                </c:pt>
                <c:pt idx="96">
                  <c:v>1.6666666666666701E-2</c:v>
                </c:pt>
                <c:pt idx="97">
                  <c:v>1.6840277777777801E-2</c:v>
                </c:pt>
                <c:pt idx="98">
                  <c:v>1.7013888888888901E-2</c:v>
                </c:pt>
                <c:pt idx="99">
                  <c:v>1.7187500000000001E-2</c:v>
                </c:pt>
                <c:pt idx="100">
                  <c:v>1.7361111111111101E-2</c:v>
                </c:pt>
                <c:pt idx="101">
                  <c:v>1.7534722222222202E-2</c:v>
                </c:pt>
                <c:pt idx="102">
                  <c:v>1.7708333333333302E-2</c:v>
                </c:pt>
                <c:pt idx="103">
                  <c:v>1.7881944444444402E-2</c:v>
                </c:pt>
                <c:pt idx="104">
                  <c:v>1.8055555555555498E-2</c:v>
                </c:pt>
                <c:pt idx="105">
                  <c:v>1.8229166666666699E-2</c:v>
                </c:pt>
                <c:pt idx="106">
                  <c:v>1.8402777777777799E-2</c:v>
                </c:pt>
                <c:pt idx="107">
                  <c:v>1.8576388888888899E-2</c:v>
                </c:pt>
                <c:pt idx="108">
                  <c:v>1.8749999999999999E-2</c:v>
                </c:pt>
                <c:pt idx="109">
                  <c:v>1.8923611111111099E-2</c:v>
                </c:pt>
                <c:pt idx="110">
                  <c:v>1.9097222222222199E-2</c:v>
                </c:pt>
              </c:numCache>
            </c:numRef>
          </c:cat>
          <c:val>
            <c:numRef>
              <c:f>'Kaivon syvyys'!$C$36:$C$146</c:f>
              <c:numCache>
                <c:formatCode>General</c:formatCode>
                <c:ptCount val="111"/>
                <c:pt idx="0">
                  <c:v>3.9</c:v>
                </c:pt>
                <c:pt idx="1">
                  <c:v>3.9</c:v>
                </c:pt>
                <c:pt idx="2">
                  <c:v>3.9</c:v>
                </c:pt>
                <c:pt idx="3">
                  <c:v>3.9</c:v>
                </c:pt>
                <c:pt idx="4">
                  <c:v>3.9</c:v>
                </c:pt>
                <c:pt idx="5">
                  <c:v>1.8</c:v>
                </c:pt>
                <c:pt idx="6">
                  <c:v>-0.1</c:v>
                </c:pt>
                <c:pt idx="7">
                  <c:v>-0.5</c:v>
                </c:pt>
                <c:pt idx="8">
                  <c:v>-1.4</c:v>
                </c:pt>
                <c:pt idx="9">
                  <c:v>-1.1000000000000001</c:v>
                </c:pt>
                <c:pt idx="10">
                  <c:v>-0.7</c:v>
                </c:pt>
                <c:pt idx="11">
                  <c:v>-0.7</c:v>
                </c:pt>
                <c:pt idx="12">
                  <c:v>-1</c:v>
                </c:pt>
                <c:pt idx="13">
                  <c:v>-1.1000000000000001</c:v>
                </c:pt>
                <c:pt idx="14">
                  <c:v>-1.1000000000000001</c:v>
                </c:pt>
                <c:pt idx="15">
                  <c:v>-1.2</c:v>
                </c:pt>
                <c:pt idx="16">
                  <c:v>-1.2</c:v>
                </c:pt>
                <c:pt idx="17">
                  <c:v>-0.8</c:v>
                </c:pt>
                <c:pt idx="18">
                  <c:v>2.9</c:v>
                </c:pt>
                <c:pt idx="19">
                  <c:v>3.5</c:v>
                </c:pt>
                <c:pt idx="20">
                  <c:v>3.7</c:v>
                </c:pt>
                <c:pt idx="21">
                  <c:v>3.8</c:v>
                </c:pt>
                <c:pt idx="22">
                  <c:v>3.8</c:v>
                </c:pt>
                <c:pt idx="23">
                  <c:v>3.9</c:v>
                </c:pt>
                <c:pt idx="24">
                  <c:v>3.9</c:v>
                </c:pt>
                <c:pt idx="25">
                  <c:v>3.9</c:v>
                </c:pt>
                <c:pt idx="26">
                  <c:v>3.9</c:v>
                </c:pt>
                <c:pt idx="27">
                  <c:v>3.9</c:v>
                </c:pt>
                <c:pt idx="28">
                  <c:v>3.9</c:v>
                </c:pt>
                <c:pt idx="29">
                  <c:v>3.9</c:v>
                </c:pt>
                <c:pt idx="30">
                  <c:v>3.9</c:v>
                </c:pt>
                <c:pt idx="31">
                  <c:v>3.9</c:v>
                </c:pt>
                <c:pt idx="32">
                  <c:v>3.9</c:v>
                </c:pt>
                <c:pt idx="33">
                  <c:v>3.9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4</c:v>
                </c:pt>
                <c:pt idx="38">
                  <c:v>4</c:v>
                </c:pt>
                <c:pt idx="39">
                  <c:v>4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4</c:v>
                </c:pt>
                <c:pt idx="50">
                  <c:v>4</c:v>
                </c:pt>
                <c:pt idx="51">
                  <c:v>4</c:v>
                </c:pt>
                <c:pt idx="52">
                  <c:v>4</c:v>
                </c:pt>
                <c:pt idx="53">
                  <c:v>4</c:v>
                </c:pt>
                <c:pt idx="54">
                  <c:v>4</c:v>
                </c:pt>
                <c:pt idx="55">
                  <c:v>4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4</c:v>
                </c:pt>
                <c:pt idx="63">
                  <c:v>4</c:v>
                </c:pt>
                <c:pt idx="64">
                  <c:v>4</c:v>
                </c:pt>
                <c:pt idx="65">
                  <c:v>4</c:v>
                </c:pt>
                <c:pt idx="66">
                  <c:v>4</c:v>
                </c:pt>
                <c:pt idx="67">
                  <c:v>4</c:v>
                </c:pt>
                <c:pt idx="68">
                  <c:v>4</c:v>
                </c:pt>
                <c:pt idx="69">
                  <c:v>3.9</c:v>
                </c:pt>
                <c:pt idx="70">
                  <c:v>3.8</c:v>
                </c:pt>
                <c:pt idx="71">
                  <c:v>3.7</c:v>
                </c:pt>
                <c:pt idx="72">
                  <c:v>3.6</c:v>
                </c:pt>
                <c:pt idx="73">
                  <c:v>3.6</c:v>
                </c:pt>
                <c:pt idx="74">
                  <c:v>3.5</c:v>
                </c:pt>
                <c:pt idx="75">
                  <c:v>3.4</c:v>
                </c:pt>
                <c:pt idx="76">
                  <c:v>3.4</c:v>
                </c:pt>
                <c:pt idx="77">
                  <c:v>3.4</c:v>
                </c:pt>
                <c:pt idx="78">
                  <c:v>3.3</c:v>
                </c:pt>
                <c:pt idx="79">
                  <c:v>3.3</c:v>
                </c:pt>
                <c:pt idx="80">
                  <c:v>3.3</c:v>
                </c:pt>
                <c:pt idx="81">
                  <c:v>3.3</c:v>
                </c:pt>
                <c:pt idx="82">
                  <c:v>3.4</c:v>
                </c:pt>
                <c:pt idx="83">
                  <c:v>3.4</c:v>
                </c:pt>
                <c:pt idx="84">
                  <c:v>3.4</c:v>
                </c:pt>
                <c:pt idx="85">
                  <c:v>3.5</c:v>
                </c:pt>
                <c:pt idx="86">
                  <c:v>3.5</c:v>
                </c:pt>
                <c:pt idx="87">
                  <c:v>3.6</c:v>
                </c:pt>
                <c:pt idx="88">
                  <c:v>3.6</c:v>
                </c:pt>
                <c:pt idx="89">
                  <c:v>3.6</c:v>
                </c:pt>
                <c:pt idx="90">
                  <c:v>3.7</c:v>
                </c:pt>
                <c:pt idx="91">
                  <c:v>3.7</c:v>
                </c:pt>
                <c:pt idx="92">
                  <c:v>3.7</c:v>
                </c:pt>
                <c:pt idx="93">
                  <c:v>3.8</c:v>
                </c:pt>
                <c:pt idx="94">
                  <c:v>3.8</c:v>
                </c:pt>
                <c:pt idx="95">
                  <c:v>3.8</c:v>
                </c:pt>
                <c:pt idx="96">
                  <c:v>3.8</c:v>
                </c:pt>
                <c:pt idx="97">
                  <c:v>3.8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62304"/>
        <c:axId val="143409152"/>
      </c:lineChart>
      <c:catAx>
        <c:axId val="143362304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low"/>
        <c:crossAx val="143409152"/>
        <c:crosses val="autoZero"/>
        <c:auto val="1"/>
        <c:lblAlgn val="ctr"/>
        <c:lblOffset val="100"/>
        <c:noMultiLvlLbl val="0"/>
      </c:catAx>
      <c:valAx>
        <c:axId val="143409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3623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Reynoldisin numero</a:t>
            </a:r>
            <a:r>
              <a:rPr lang="en-US" baseline="0"/>
              <a:t> eri lämpötilalla</a:t>
            </a:r>
            <a:endParaRPr lang="en-US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'Maawiinan ominaisuudet'!$B$8</c:f>
              <c:strCache>
                <c:ptCount val="1"/>
                <c:pt idx="0">
                  <c:v>Reynoldsin numero</c:v>
                </c:pt>
              </c:strCache>
            </c:strRef>
          </c:tx>
          <c:xVal>
            <c:numRef>
              <c:f>'Maawiinan ominaisuudet'!$C$3:$W$3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'Maawiinan ominaisuudet'!$C$8:$W$8</c:f>
              <c:numCache>
                <c:formatCode>0</c:formatCode>
                <c:ptCount val="21"/>
                <c:pt idx="0">
                  <c:v>1281.4752030307554</c:v>
                </c:pt>
                <c:pt idx="1">
                  <c:v>1355.6152314917633</c:v>
                </c:pt>
                <c:pt idx="2">
                  <c:v>1435.7766534521395</c:v>
                </c:pt>
                <c:pt idx="3">
                  <c:v>1521.8445036013752</c:v>
                </c:pt>
                <c:pt idx="4">
                  <c:v>1614.1938504608552</c:v>
                </c:pt>
                <c:pt idx="5">
                  <c:v>1713.1817226337641</c:v>
                </c:pt>
                <c:pt idx="6">
                  <c:v>1819.129054600201</c:v>
                </c:pt>
                <c:pt idx="7">
                  <c:v>1932.296802246851</c:v>
                </c:pt>
                <c:pt idx="8">
                  <c:v>2052.855084684008</c:v>
                </c:pt>
                <c:pt idx="9">
                  <c:v>2180.844284494246</c:v>
                </c:pt>
                <c:pt idx="10">
                  <c:v>2316.1226991973167</c:v>
                </c:pt>
                <c:pt idx="11">
                  <c:v>2458.3330165540956</c:v>
                </c:pt>
                <c:pt idx="12">
                  <c:v>2606.791307030936</c:v>
                </c:pt>
                <c:pt idx="13">
                  <c:v>2760.4633146949541</c:v>
                </c:pt>
                <c:pt idx="14">
                  <c:v>2917.8710475225826</c:v>
                </c:pt>
                <c:pt idx="15">
                  <c:v>3077.0351224165966</c:v>
                </c:pt>
                <c:pt idx="16">
                  <c:v>3235.4320794373634</c:v>
                </c:pt>
                <c:pt idx="17">
                  <c:v>3389.9860381593144</c:v>
                </c:pt>
                <c:pt idx="18">
                  <c:v>3537.1110552095211</c:v>
                </c:pt>
                <c:pt idx="19">
                  <c:v>3672.8191520069695</c:v>
                </c:pt>
                <c:pt idx="20">
                  <c:v>3791.1236101073732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5373952"/>
        <c:axId val="325343488"/>
      </c:scatterChart>
      <c:valAx>
        <c:axId val="325373952"/>
        <c:scaling>
          <c:orientation val="minMax"/>
          <c:max val="10"/>
          <c:min val="-10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325343488"/>
        <c:crosses val="autoZero"/>
        <c:crossBetween val="midCat"/>
      </c:valAx>
      <c:valAx>
        <c:axId val="325343488"/>
        <c:scaling>
          <c:orientation val="minMax"/>
        </c:scaling>
        <c:delete val="0"/>
        <c:axPos val="l"/>
        <c:majorGridlines/>
        <c:numFmt formatCode="0" sourceLinked="1"/>
        <c:majorTickMark val="none"/>
        <c:minorTickMark val="none"/>
        <c:tickLblPos val="low"/>
        <c:crossAx val="325373952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Reynoldisin numero</a:t>
            </a:r>
            <a:r>
              <a:rPr lang="en-US" baseline="0"/>
              <a:t> eri virtauksella @ 0 C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'Maawiinan ominaisuudet'!$B$24</c:f>
              <c:strCache>
                <c:ptCount val="1"/>
              </c:strCache>
            </c:strRef>
          </c:tx>
          <c:xVal>
            <c:numRef>
              <c:f>'Maawiinan ominaisuudet'!$C$22:$Q$22</c:f>
              <c:numCache>
                <c:formatCode>General</c:formatCode>
                <c:ptCount val="15"/>
                <c:pt idx="0">
                  <c:v>0.15</c:v>
                </c:pt>
                <c:pt idx="1">
                  <c:v>0.2</c:v>
                </c:pt>
                <c:pt idx="2">
                  <c:v>0.25</c:v>
                </c:pt>
                <c:pt idx="3">
                  <c:v>0.3</c:v>
                </c:pt>
                <c:pt idx="4">
                  <c:v>0.35</c:v>
                </c:pt>
                <c:pt idx="5">
                  <c:v>0.4</c:v>
                </c:pt>
                <c:pt idx="6">
                  <c:v>0.45</c:v>
                </c:pt>
                <c:pt idx="7">
                  <c:v>0.5</c:v>
                </c:pt>
                <c:pt idx="8">
                  <c:v>0.55000000000000004</c:v>
                </c:pt>
                <c:pt idx="9">
                  <c:v>0.6</c:v>
                </c:pt>
                <c:pt idx="10">
                  <c:v>0.65</c:v>
                </c:pt>
                <c:pt idx="11">
                  <c:v>0.7</c:v>
                </c:pt>
                <c:pt idx="12">
                  <c:v>0.75</c:v>
                </c:pt>
                <c:pt idx="13">
                  <c:v>0.8</c:v>
                </c:pt>
                <c:pt idx="14">
                  <c:v>0.85</c:v>
                </c:pt>
              </c:numCache>
            </c:numRef>
          </c:xVal>
          <c:yVal>
            <c:numRef>
              <c:f>'Maawiinan ominaisuudet'!$C$24:$Q$24</c:f>
              <c:numCache>
                <c:formatCode>0</c:formatCode>
                <c:ptCount val="15"/>
                <c:pt idx="0">
                  <c:v>810.36232601216818</c:v>
                </c:pt>
                <c:pt idx="1">
                  <c:v>1017.3750280533195</c:v>
                </c:pt>
                <c:pt idx="2">
                  <c:v>1271.7187850666494</c:v>
                </c:pt>
                <c:pt idx="3">
                  <c:v>1526.0625420799793</c:v>
                </c:pt>
                <c:pt idx="4">
                  <c:v>1780.4062990933091</c:v>
                </c:pt>
                <c:pt idx="5">
                  <c:v>2034.750056106639</c:v>
                </c:pt>
                <c:pt idx="6">
                  <c:v>2289.0938131199691</c:v>
                </c:pt>
                <c:pt idx="7">
                  <c:v>2543.4375701332988</c:v>
                </c:pt>
                <c:pt idx="8">
                  <c:v>2797.7813271466284</c:v>
                </c:pt>
                <c:pt idx="9">
                  <c:v>3052.1250841599585</c:v>
                </c:pt>
                <c:pt idx="10">
                  <c:v>3306.4688411732882</c:v>
                </c:pt>
                <c:pt idx="11">
                  <c:v>3560.8125981866183</c:v>
                </c:pt>
                <c:pt idx="12">
                  <c:v>3815.1563551999475</c:v>
                </c:pt>
                <c:pt idx="13">
                  <c:v>4069.500112213278</c:v>
                </c:pt>
                <c:pt idx="14">
                  <c:v>4323.8438692266081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1734400"/>
        <c:axId val="331756672"/>
      </c:scatterChart>
      <c:valAx>
        <c:axId val="331734400"/>
        <c:scaling>
          <c:orientation val="minMax"/>
          <c:max val="0.85000000000000009"/>
          <c:min val="0.15000000000000002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331756672"/>
        <c:crosses val="autoZero"/>
        <c:crossBetween val="midCat"/>
      </c:valAx>
      <c:valAx>
        <c:axId val="331756672"/>
        <c:scaling>
          <c:orientation val="minMax"/>
        </c:scaling>
        <c:delete val="0"/>
        <c:axPos val="l"/>
        <c:majorGridlines/>
        <c:numFmt formatCode="0" sourceLinked="1"/>
        <c:majorTickMark val="none"/>
        <c:minorTickMark val="none"/>
        <c:tickLblPos val="low"/>
        <c:crossAx val="331734400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29</xdr:row>
      <xdr:rowOff>47625</xdr:rowOff>
    </xdr:from>
    <xdr:to>
      <xdr:col>19</xdr:col>
      <xdr:colOff>209550</xdr:colOff>
      <xdr:row>29</xdr:row>
      <xdr:rowOff>2047875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104775</xdr:colOff>
      <xdr:row>23</xdr:row>
      <xdr:rowOff>190499</xdr:rowOff>
    </xdr:from>
    <xdr:to>
      <xdr:col>19</xdr:col>
      <xdr:colOff>228600</xdr:colOff>
      <xdr:row>25</xdr:row>
      <xdr:rowOff>2085975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1562100</xdr:colOff>
      <xdr:row>8</xdr:row>
      <xdr:rowOff>157162</xdr:rowOff>
    </xdr:from>
    <xdr:to>
      <xdr:col>23</xdr:col>
      <xdr:colOff>9525</xdr:colOff>
      <xdr:row>20</xdr:row>
      <xdr:rowOff>28575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25</xdr:row>
      <xdr:rowOff>0</xdr:rowOff>
    </xdr:from>
    <xdr:to>
      <xdr:col>23</xdr:col>
      <xdr:colOff>19050</xdr:colOff>
      <xdr:row>36</xdr:row>
      <xdr:rowOff>61913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123825</xdr:colOff>
      <xdr:row>37</xdr:row>
      <xdr:rowOff>47625</xdr:rowOff>
    </xdr:from>
    <xdr:to>
      <xdr:col>17</xdr:col>
      <xdr:colOff>257175</xdr:colOff>
      <xdr:row>57</xdr:row>
      <xdr:rowOff>63592</xdr:rowOff>
    </xdr:to>
    <xdr:pic>
      <xdr:nvPicPr>
        <xdr:cNvPr id="7" name="Picture 6" descr="http://www.pacetoday.com.au/getmedia/be09e156-20cb-43a5-bd0b-380d21e31c17/flow2.aspx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0" y="7096125"/>
          <a:ext cx="5162550" cy="3825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ro/Desktop/kulutuks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kemat"/>
      <sheetName val="MLP tuotot &amp; kulutukset"/>
      <sheetName val="Kaivon syvyys"/>
      <sheetName val="Kaivoteho &amp; antoteho"/>
    </sheetNames>
    <sheetDataSet>
      <sheetData sheetId="0"/>
      <sheetData sheetId="1"/>
      <sheetData sheetId="2">
        <row r="35">
          <cell r="B35" t="str">
            <v>tulo</v>
          </cell>
          <cell r="C35" t="str">
            <v>meno</v>
          </cell>
          <cell r="E35" t="str">
            <v>tulo</v>
          </cell>
          <cell r="F35" t="str">
            <v>meno</v>
          </cell>
        </row>
        <row r="36">
          <cell r="B36">
            <v>3.9</v>
          </cell>
          <cell r="C36">
            <v>3.9</v>
          </cell>
          <cell r="D36">
            <v>0</v>
          </cell>
          <cell r="E36">
            <v>3.7</v>
          </cell>
          <cell r="F36">
            <v>3.8</v>
          </cell>
        </row>
        <row r="37">
          <cell r="B37">
            <v>3.9</v>
          </cell>
          <cell r="C37">
            <v>3.9</v>
          </cell>
          <cell r="D37">
            <v>1.7361111111111112E-4</v>
          </cell>
          <cell r="E37">
            <v>3.7</v>
          </cell>
          <cell r="F37">
            <v>3.8</v>
          </cell>
        </row>
        <row r="38">
          <cell r="B38">
            <v>3.9</v>
          </cell>
          <cell r="C38">
            <v>3.9</v>
          </cell>
          <cell r="D38">
            <v>3.4722222222222224E-4</v>
          </cell>
          <cell r="E38">
            <v>3.7</v>
          </cell>
          <cell r="F38">
            <v>3.8</v>
          </cell>
        </row>
        <row r="39">
          <cell r="B39">
            <v>3.9</v>
          </cell>
          <cell r="C39">
            <v>3.9</v>
          </cell>
          <cell r="D39">
            <v>5.2083333333333333E-4</v>
          </cell>
          <cell r="E39">
            <v>3.7</v>
          </cell>
          <cell r="F39">
            <v>3.8</v>
          </cell>
        </row>
        <row r="40">
          <cell r="B40">
            <v>3.9</v>
          </cell>
          <cell r="C40">
            <v>3.9</v>
          </cell>
          <cell r="D40">
            <v>6.9444444444444404E-4</v>
          </cell>
          <cell r="E40">
            <v>3.7</v>
          </cell>
          <cell r="F40">
            <v>3.8</v>
          </cell>
        </row>
        <row r="41">
          <cell r="B41">
            <v>3.9</v>
          </cell>
          <cell r="C41">
            <v>1.8</v>
          </cell>
          <cell r="D41">
            <v>8.6805555555555497E-4</v>
          </cell>
          <cell r="E41">
            <v>3.7</v>
          </cell>
          <cell r="F41">
            <v>0.8</v>
          </cell>
        </row>
        <row r="42">
          <cell r="B42">
            <v>3.9</v>
          </cell>
          <cell r="C42">
            <v>-0.1</v>
          </cell>
          <cell r="D42">
            <v>1.0416666666666699E-3</v>
          </cell>
          <cell r="E42">
            <v>3.7</v>
          </cell>
          <cell r="F42">
            <v>-1.2</v>
          </cell>
        </row>
        <row r="43">
          <cell r="B43">
            <v>3.9</v>
          </cell>
          <cell r="C43">
            <v>-0.5</v>
          </cell>
          <cell r="D43">
            <v>1.21527777777778E-3</v>
          </cell>
          <cell r="E43">
            <v>3.7</v>
          </cell>
          <cell r="F43">
            <v>-1.7</v>
          </cell>
        </row>
        <row r="44">
          <cell r="B44">
            <v>3.9</v>
          </cell>
          <cell r="C44">
            <v>-1.4</v>
          </cell>
          <cell r="D44">
            <v>1.38888888888889E-3</v>
          </cell>
          <cell r="E44">
            <v>3.7</v>
          </cell>
          <cell r="F44">
            <v>-1.4</v>
          </cell>
        </row>
        <row r="45">
          <cell r="B45">
            <v>3.9</v>
          </cell>
          <cell r="C45">
            <v>-1.1000000000000001</v>
          </cell>
          <cell r="D45">
            <v>1.5625000000000001E-3</v>
          </cell>
          <cell r="E45">
            <v>3.7</v>
          </cell>
          <cell r="F45">
            <v>-0.6</v>
          </cell>
        </row>
        <row r="46">
          <cell r="B46">
            <v>3.9</v>
          </cell>
          <cell r="C46">
            <v>-0.7</v>
          </cell>
          <cell r="D46">
            <v>1.7361111111111099E-3</v>
          </cell>
          <cell r="E46">
            <v>3.7</v>
          </cell>
          <cell r="F46">
            <v>-0.8</v>
          </cell>
        </row>
        <row r="47">
          <cell r="B47">
            <v>3.9</v>
          </cell>
          <cell r="C47">
            <v>-0.7</v>
          </cell>
          <cell r="D47">
            <v>1.90972222222222E-3</v>
          </cell>
          <cell r="E47">
            <v>3.7</v>
          </cell>
          <cell r="F47">
            <v>-1</v>
          </cell>
        </row>
        <row r="48">
          <cell r="B48">
            <v>3.9</v>
          </cell>
          <cell r="C48">
            <v>-1</v>
          </cell>
          <cell r="D48">
            <v>2.0833333333333298E-3</v>
          </cell>
          <cell r="E48">
            <v>3.7</v>
          </cell>
          <cell r="F48">
            <v>-1</v>
          </cell>
        </row>
        <row r="49">
          <cell r="B49">
            <v>3.9</v>
          </cell>
          <cell r="C49">
            <v>-1.1000000000000001</v>
          </cell>
          <cell r="D49">
            <v>2.2569444444444399E-3</v>
          </cell>
          <cell r="E49">
            <v>3.7</v>
          </cell>
          <cell r="F49">
            <v>-1.1000000000000001</v>
          </cell>
        </row>
        <row r="50">
          <cell r="B50">
            <v>3.9</v>
          </cell>
          <cell r="C50">
            <v>-1.1000000000000001</v>
          </cell>
          <cell r="D50">
            <v>2.43055555555555E-3</v>
          </cell>
          <cell r="E50">
            <v>3.7</v>
          </cell>
          <cell r="F50">
            <v>-1.2</v>
          </cell>
        </row>
        <row r="51">
          <cell r="B51">
            <v>3.9</v>
          </cell>
          <cell r="C51">
            <v>-1.2</v>
          </cell>
          <cell r="D51">
            <v>2.60416666666667E-3</v>
          </cell>
          <cell r="E51">
            <v>3.7</v>
          </cell>
          <cell r="F51">
            <v>-1</v>
          </cell>
        </row>
        <row r="52">
          <cell r="B52">
            <v>3.9</v>
          </cell>
          <cell r="C52">
            <v>-1.2</v>
          </cell>
          <cell r="D52">
            <v>2.7777777777777801E-3</v>
          </cell>
          <cell r="E52">
            <v>3.7</v>
          </cell>
          <cell r="F52">
            <v>-1.3</v>
          </cell>
        </row>
        <row r="53">
          <cell r="B53">
            <v>3.9</v>
          </cell>
          <cell r="C53">
            <v>-0.8</v>
          </cell>
          <cell r="D53">
            <v>2.9513888888888901E-3</v>
          </cell>
          <cell r="E53">
            <v>3.7</v>
          </cell>
          <cell r="F53">
            <v>-1.2</v>
          </cell>
        </row>
        <row r="54">
          <cell r="B54">
            <v>3.9</v>
          </cell>
          <cell r="C54">
            <v>2.9</v>
          </cell>
          <cell r="D54">
            <v>3.1250000000000002E-3</v>
          </cell>
          <cell r="E54">
            <v>3.7</v>
          </cell>
          <cell r="F54">
            <v>-1</v>
          </cell>
        </row>
        <row r="55">
          <cell r="B55">
            <v>3.9</v>
          </cell>
          <cell r="C55">
            <v>3.5</v>
          </cell>
          <cell r="D55">
            <v>3.2986111111111098E-3</v>
          </cell>
          <cell r="E55">
            <v>3.7</v>
          </cell>
          <cell r="F55">
            <v>-1</v>
          </cell>
        </row>
        <row r="56">
          <cell r="B56">
            <v>3.9</v>
          </cell>
          <cell r="C56">
            <v>3.7</v>
          </cell>
          <cell r="D56">
            <v>3.4722222222222199E-3</v>
          </cell>
          <cell r="E56">
            <v>3.7</v>
          </cell>
          <cell r="F56">
            <v>-1.2</v>
          </cell>
        </row>
        <row r="57">
          <cell r="B57">
            <v>3.9</v>
          </cell>
          <cell r="C57">
            <v>3.8</v>
          </cell>
          <cell r="D57">
            <v>3.6458333333333299E-3</v>
          </cell>
          <cell r="E57">
            <v>3.7</v>
          </cell>
          <cell r="F57">
            <v>-0.9</v>
          </cell>
        </row>
        <row r="58">
          <cell r="B58">
            <v>3.9</v>
          </cell>
          <cell r="C58">
            <v>3.8</v>
          </cell>
          <cell r="D58">
            <v>3.81944444444444E-3</v>
          </cell>
          <cell r="E58">
            <v>3.7</v>
          </cell>
          <cell r="F58">
            <v>-1.2</v>
          </cell>
        </row>
        <row r="59">
          <cell r="B59">
            <v>3.9</v>
          </cell>
          <cell r="C59">
            <v>3.9</v>
          </cell>
          <cell r="D59">
            <v>3.99305555555555E-3</v>
          </cell>
          <cell r="E59">
            <v>3.7</v>
          </cell>
          <cell r="F59">
            <v>-0.9</v>
          </cell>
        </row>
        <row r="60">
          <cell r="B60">
            <v>3.9</v>
          </cell>
          <cell r="C60">
            <v>3.9</v>
          </cell>
          <cell r="D60">
            <v>4.1666666666666701E-3</v>
          </cell>
          <cell r="E60">
            <v>3.7</v>
          </cell>
          <cell r="F60">
            <v>-1</v>
          </cell>
        </row>
        <row r="61">
          <cell r="B61">
            <v>3.9</v>
          </cell>
          <cell r="C61">
            <v>3.9</v>
          </cell>
          <cell r="D61">
            <v>4.3402777777777797E-3</v>
          </cell>
          <cell r="E61">
            <v>3.7</v>
          </cell>
          <cell r="F61">
            <v>-1.1000000000000001</v>
          </cell>
        </row>
        <row r="62">
          <cell r="B62">
            <v>3.9</v>
          </cell>
          <cell r="C62">
            <v>3.9</v>
          </cell>
          <cell r="D62">
            <v>4.5138888888888902E-3</v>
          </cell>
          <cell r="E62">
            <v>3.7</v>
          </cell>
          <cell r="F62">
            <v>1</v>
          </cell>
        </row>
        <row r="63">
          <cell r="B63">
            <v>3.9</v>
          </cell>
          <cell r="C63">
            <v>3.9</v>
          </cell>
          <cell r="D63">
            <v>4.6874999999999998E-3</v>
          </cell>
          <cell r="E63">
            <v>3.7</v>
          </cell>
          <cell r="F63">
            <v>2.8</v>
          </cell>
        </row>
        <row r="64">
          <cell r="B64">
            <v>3.9</v>
          </cell>
          <cell r="C64">
            <v>3.9</v>
          </cell>
          <cell r="D64">
            <v>4.8611111111111103E-3</v>
          </cell>
          <cell r="E64">
            <v>3.7</v>
          </cell>
          <cell r="F64">
            <v>3.4</v>
          </cell>
        </row>
        <row r="65">
          <cell r="B65">
            <v>3.9</v>
          </cell>
          <cell r="C65">
            <v>3.9</v>
          </cell>
          <cell r="D65">
            <v>5.0347222222222199E-3</v>
          </cell>
          <cell r="E65">
            <v>3.7</v>
          </cell>
          <cell r="F65">
            <v>3.6</v>
          </cell>
        </row>
        <row r="66">
          <cell r="B66">
            <v>3.9</v>
          </cell>
          <cell r="C66">
            <v>3.9</v>
          </cell>
          <cell r="D66">
            <v>5.2083333333333296E-3</v>
          </cell>
          <cell r="E66">
            <v>3.7</v>
          </cell>
          <cell r="F66">
            <v>3.7</v>
          </cell>
        </row>
        <row r="67">
          <cell r="B67">
            <v>3.9</v>
          </cell>
          <cell r="C67">
            <v>3.9</v>
          </cell>
          <cell r="D67">
            <v>5.3819444444444401E-3</v>
          </cell>
          <cell r="E67">
            <v>3.7</v>
          </cell>
          <cell r="F67">
            <v>3.7</v>
          </cell>
        </row>
        <row r="68">
          <cell r="B68">
            <v>3.9</v>
          </cell>
          <cell r="C68">
            <v>3.9</v>
          </cell>
          <cell r="D68">
            <v>5.5555555555555497E-3</v>
          </cell>
          <cell r="E68">
            <v>3.7</v>
          </cell>
          <cell r="F68">
            <v>3.7</v>
          </cell>
        </row>
        <row r="69">
          <cell r="B69">
            <v>3.9</v>
          </cell>
          <cell r="C69">
            <v>3.9</v>
          </cell>
          <cell r="D69">
            <v>5.7291666666666697E-3</v>
          </cell>
          <cell r="E69">
            <v>3.7</v>
          </cell>
          <cell r="F69">
            <v>3.7</v>
          </cell>
        </row>
        <row r="70">
          <cell r="B70">
            <v>3.9</v>
          </cell>
          <cell r="C70">
            <v>4</v>
          </cell>
          <cell r="D70">
            <v>5.9027777777777802E-3</v>
          </cell>
          <cell r="E70">
            <v>3.7</v>
          </cell>
          <cell r="F70">
            <v>3.7</v>
          </cell>
        </row>
        <row r="71">
          <cell r="B71">
            <v>3.9</v>
          </cell>
          <cell r="C71">
            <v>4</v>
          </cell>
          <cell r="D71">
            <v>6.0763888888888899E-3</v>
          </cell>
          <cell r="E71">
            <v>3.7</v>
          </cell>
          <cell r="F71">
            <v>3.7</v>
          </cell>
        </row>
        <row r="72">
          <cell r="B72">
            <v>3.9</v>
          </cell>
          <cell r="C72">
            <v>4</v>
          </cell>
          <cell r="D72">
            <v>6.2500000000000003E-3</v>
          </cell>
          <cell r="E72">
            <v>3.7</v>
          </cell>
          <cell r="F72">
            <v>3.8</v>
          </cell>
        </row>
        <row r="73">
          <cell r="B73">
            <v>3.9</v>
          </cell>
          <cell r="C73">
            <v>4</v>
          </cell>
          <cell r="D73">
            <v>6.42361111111111E-3</v>
          </cell>
          <cell r="E73">
            <v>3.7</v>
          </cell>
          <cell r="F73">
            <v>3.8</v>
          </cell>
        </row>
        <row r="74">
          <cell r="B74">
            <v>3.9</v>
          </cell>
          <cell r="C74">
            <v>4</v>
          </cell>
          <cell r="D74">
            <v>6.5972222222222196E-3</v>
          </cell>
          <cell r="E74">
            <v>3.7</v>
          </cell>
          <cell r="F74">
            <v>3.8</v>
          </cell>
        </row>
        <row r="75">
          <cell r="B75">
            <v>3.9</v>
          </cell>
          <cell r="C75">
            <v>4</v>
          </cell>
          <cell r="D75">
            <v>6.7708333333333301E-3</v>
          </cell>
          <cell r="E75">
            <v>3.7</v>
          </cell>
          <cell r="F75">
            <v>3.8</v>
          </cell>
        </row>
        <row r="76">
          <cell r="B76">
            <v>3.9</v>
          </cell>
          <cell r="C76">
            <v>4</v>
          </cell>
          <cell r="D76">
            <v>6.9444444444444397E-3</v>
          </cell>
          <cell r="E76">
            <v>3.7</v>
          </cell>
          <cell r="F76">
            <v>3.8</v>
          </cell>
        </row>
        <row r="77">
          <cell r="B77">
            <v>3.9</v>
          </cell>
          <cell r="C77">
            <v>4</v>
          </cell>
          <cell r="D77">
            <v>7.1180555555555502E-3</v>
          </cell>
          <cell r="E77">
            <v>3.7</v>
          </cell>
          <cell r="F77">
            <v>3.8</v>
          </cell>
        </row>
        <row r="78">
          <cell r="B78">
            <v>3.9</v>
          </cell>
          <cell r="C78">
            <v>4</v>
          </cell>
          <cell r="D78">
            <v>7.2916666666666703E-3</v>
          </cell>
          <cell r="E78">
            <v>3.7</v>
          </cell>
          <cell r="F78">
            <v>3.8</v>
          </cell>
        </row>
        <row r="79">
          <cell r="B79">
            <v>3.9</v>
          </cell>
          <cell r="C79">
            <v>4</v>
          </cell>
          <cell r="D79">
            <v>7.4652777777777799E-3</v>
          </cell>
          <cell r="E79">
            <v>3.7</v>
          </cell>
          <cell r="F79">
            <v>3.8</v>
          </cell>
        </row>
        <row r="80">
          <cell r="B80">
            <v>3.9</v>
          </cell>
          <cell r="C80">
            <v>4</v>
          </cell>
          <cell r="D80">
            <v>7.6388888888888904E-3</v>
          </cell>
          <cell r="E80">
            <v>3.7</v>
          </cell>
          <cell r="F80">
            <v>3.8</v>
          </cell>
        </row>
        <row r="81">
          <cell r="B81">
            <v>3.9</v>
          </cell>
          <cell r="C81">
            <v>4</v>
          </cell>
          <cell r="D81">
            <v>7.8125E-3</v>
          </cell>
          <cell r="E81">
            <v>3.8</v>
          </cell>
          <cell r="F81">
            <v>3.8</v>
          </cell>
        </row>
        <row r="82">
          <cell r="B82">
            <v>3.9</v>
          </cell>
          <cell r="C82">
            <v>4</v>
          </cell>
          <cell r="D82">
            <v>7.9861111111111105E-3</v>
          </cell>
          <cell r="E82">
            <v>3.8</v>
          </cell>
          <cell r="F82">
            <v>3.8</v>
          </cell>
        </row>
        <row r="83">
          <cell r="B83">
            <v>3.9</v>
          </cell>
          <cell r="C83">
            <v>4</v>
          </cell>
          <cell r="D83">
            <v>8.1597222222222193E-3</v>
          </cell>
          <cell r="E83">
            <v>3.8</v>
          </cell>
          <cell r="F83">
            <v>3.8</v>
          </cell>
        </row>
        <row r="84">
          <cell r="B84">
            <v>3.9</v>
          </cell>
          <cell r="C84">
            <v>4</v>
          </cell>
          <cell r="D84">
            <v>8.3333333333333297E-3</v>
          </cell>
          <cell r="E84">
            <v>3.8</v>
          </cell>
          <cell r="F84">
            <v>3.8</v>
          </cell>
        </row>
        <row r="85">
          <cell r="B85">
            <v>3.9</v>
          </cell>
          <cell r="C85">
            <v>4</v>
          </cell>
          <cell r="D85">
            <v>8.5069444444444402E-3</v>
          </cell>
          <cell r="E85">
            <v>3.8</v>
          </cell>
          <cell r="F85">
            <v>3.8</v>
          </cell>
        </row>
        <row r="86">
          <cell r="B86">
            <v>3.9</v>
          </cell>
          <cell r="C86">
            <v>4</v>
          </cell>
          <cell r="D86">
            <v>8.6805555555555594E-3</v>
          </cell>
          <cell r="E86">
            <v>3.8</v>
          </cell>
          <cell r="F86">
            <v>3.8</v>
          </cell>
        </row>
        <row r="87">
          <cell r="B87">
            <v>3.9</v>
          </cell>
          <cell r="C87">
            <v>4</v>
          </cell>
          <cell r="D87">
            <v>8.8541666666666699E-3</v>
          </cell>
          <cell r="E87">
            <v>3.8</v>
          </cell>
          <cell r="F87">
            <v>3.8</v>
          </cell>
        </row>
        <row r="88">
          <cell r="B88">
            <v>4</v>
          </cell>
          <cell r="C88">
            <v>4</v>
          </cell>
          <cell r="D88">
            <v>9.0277777777777804E-3</v>
          </cell>
          <cell r="E88">
            <v>3.8</v>
          </cell>
          <cell r="F88">
            <v>3.8</v>
          </cell>
        </row>
        <row r="89">
          <cell r="B89">
            <v>4</v>
          </cell>
          <cell r="C89">
            <v>4</v>
          </cell>
          <cell r="D89">
            <v>9.2013888888888892E-3</v>
          </cell>
          <cell r="E89">
            <v>3.8</v>
          </cell>
          <cell r="F89">
            <v>3.8</v>
          </cell>
        </row>
        <row r="90">
          <cell r="B90">
            <v>4</v>
          </cell>
          <cell r="C90">
            <v>4</v>
          </cell>
          <cell r="D90">
            <v>9.3749999999999997E-3</v>
          </cell>
          <cell r="E90">
            <v>3.8</v>
          </cell>
          <cell r="F90">
            <v>3.8</v>
          </cell>
        </row>
        <row r="91">
          <cell r="B91">
            <v>4</v>
          </cell>
          <cell r="C91">
            <v>4</v>
          </cell>
          <cell r="D91">
            <v>9.5486111111111101E-3</v>
          </cell>
          <cell r="E91">
            <v>3.8</v>
          </cell>
          <cell r="F91">
            <v>3.8</v>
          </cell>
        </row>
        <row r="92">
          <cell r="B92">
            <v>4</v>
          </cell>
          <cell r="C92">
            <v>4</v>
          </cell>
          <cell r="D92">
            <v>9.7222222222222206E-3</v>
          </cell>
          <cell r="E92">
            <v>3.8</v>
          </cell>
          <cell r="F92">
            <v>3.8</v>
          </cell>
        </row>
        <row r="93">
          <cell r="B93">
            <v>4</v>
          </cell>
          <cell r="C93">
            <v>4</v>
          </cell>
          <cell r="D93">
            <v>9.8958333333333294E-3</v>
          </cell>
          <cell r="E93">
            <v>3.8</v>
          </cell>
          <cell r="F93">
            <v>3.8</v>
          </cell>
        </row>
        <row r="94">
          <cell r="B94">
            <v>4</v>
          </cell>
          <cell r="C94">
            <v>4</v>
          </cell>
          <cell r="D94">
            <v>1.00694444444444E-2</v>
          </cell>
          <cell r="E94">
            <v>3.8</v>
          </cell>
          <cell r="F94">
            <v>3.9</v>
          </cell>
        </row>
        <row r="95">
          <cell r="B95">
            <v>4</v>
          </cell>
          <cell r="C95">
            <v>4</v>
          </cell>
          <cell r="D95">
            <v>1.02430555555555E-2</v>
          </cell>
          <cell r="E95">
            <v>3.8</v>
          </cell>
          <cell r="F95">
            <v>3.9</v>
          </cell>
        </row>
        <row r="96">
          <cell r="B96">
            <v>4</v>
          </cell>
          <cell r="C96">
            <v>4</v>
          </cell>
          <cell r="D96">
            <v>1.0416666666666701E-2</v>
          </cell>
          <cell r="E96">
            <v>3.8</v>
          </cell>
          <cell r="F96">
            <v>3.9</v>
          </cell>
        </row>
        <row r="97">
          <cell r="B97">
            <v>4</v>
          </cell>
          <cell r="C97">
            <v>4</v>
          </cell>
          <cell r="D97">
            <v>1.0590277777777799E-2</v>
          </cell>
          <cell r="E97">
            <v>3.8</v>
          </cell>
          <cell r="F97">
            <v>3.9</v>
          </cell>
        </row>
        <row r="98">
          <cell r="B98">
            <v>4</v>
          </cell>
          <cell r="C98">
            <v>4</v>
          </cell>
          <cell r="D98">
            <v>1.0763888888888899E-2</v>
          </cell>
          <cell r="E98">
            <v>3.8</v>
          </cell>
          <cell r="F98">
            <v>3.9</v>
          </cell>
        </row>
        <row r="99">
          <cell r="B99">
            <v>4</v>
          </cell>
          <cell r="C99">
            <v>4</v>
          </cell>
          <cell r="D99">
            <v>1.0937499999999999E-2</v>
          </cell>
          <cell r="E99">
            <v>3.8</v>
          </cell>
          <cell r="F99">
            <v>3.9</v>
          </cell>
        </row>
        <row r="100">
          <cell r="B100">
            <v>4</v>
          </cell>
          <cell r="C100">
            <v>4</v>
          </cell>
          <cell r="D100">
            <v>1.1111111111111099E-2</v>
          </cell>
          <cell r="E100">
            <v>3.8</v>
          </cell>
          <cell r="F100">
            <v>3.9</v>
          </cell>
        </row>
        <row r="101">
          <cell r="B101">
            <v>4</v>
          </cell>
          <cell r="C101">
            <v>4</v>
          </cell>
          <cell r="D101">
            <v>1.1284722222222199E-2</v>
          </cell>
          <cell r="E101">
            <v>3.8</v>
          </cell>
          <cell r="F101">
            <v>3.9</v>
          </cell>
        </row>
        <row r="102">
          <cell r="B102">
            <v>4</v>
          </cell>
          <cell r="C102">
            <v>4</v>
          </cell>
          <cell r="D102">
            <v>1.14583333333333E-2</v>
          </cell>
          <cell r="E102">
            <v>3.8</v>
          </cell>
          <cell r="F102">
            <v>3.9</v>
          </cell>
        </row>
        <row r="103">
          <cell r="B103">
            <v>3.9</v>
          </cell>
          <cell r="C103">
            <v>4</v>
          </cell>
          <cell r="D103">
            <v>1.16319444444444E-2</v>
          </cell>
          <cell r="E103">
            <v>3.7</v>
          </cell>
          <cell r="F103">
            <v>3.8</v>
          </cell>
        </row>
        <row r="104">
          <cell r="B104">
            <v>3.8</v>
          </cell>
          <cell r="C104">
            <v>4</v>
          </cell>
          <cell r="D104">
            <v>1.18055555555555E-2</v>
          </cell>
          <cell r="E104">
            <v>3.6</v>
          </cell>
          <cell r="F104">
            <v>3.8</v>
          </cell>
        </row>
        <row r="105">
          <cell r="B105">
            <v>3.8</v>
          </cell>
          <cell r="C105">
            <v>3.9</v>
          </cell>
          <cell r="D105">
            <v>1.19791666666667E-2</v>
          </cell>
          <cell r="E105">
            <v>3.5</v>
          </cell>
          <cell r="F105">
            <v>3.7</v>
          </cell>
        </row>
        <row r="106">
          <cell r="B106">
            <v>3.7</v>
          </cell>
          <cell r="C106">
            <v>3.8</v>
          </cell>
          <cell r="D106">
            <v>1.2152777777777801E-2</v>
          </cell>
          <cell r="E106">
            <v>3.3</v>
          </cell>
          <cell r="F106">
            <v>3.5</v>
          </cell>
        </row>
        <row r="107">
          <cell r="B107">
            <v>3.6</v>
          </cell>
          <cell r="C107">
            <v>3.7</v>
          </cell>
          <cell r="D107">
            <v>1.2326388888888901E-2</v>
          </cell>
          <cell r="E107">
            <v>3.2</v>
          </cell>
          <cell r="F107">
            <v>3.4</v>
          </cell>
        </row>
        <row r="108">
          <cell r="B108">
            <v>3.5</v>
          </cell>
          <cell r="C108">
            <v>3.6</v>
          </cell>
          <cell r="D108">
            <v>1.2500000000000001E-2</v>
          </cell>
          <cell r="E108">
            <v>3.2</v>
          </cell>
          <cell r="F108">
            <v>3.3</v>
          </cell>
        </row>
        <row r="109">
          <cell r="B109">
            <v>3.4</v>
          </cell>
          <cell r="C109">
            <v>3.6</v>
          </cell>
          <cell r="D109">
            <v>1.2673611111111101E-2</v>
          </cell>
          <cell r="E109">
            <v>3.1</v>
          </cell>
          <cell r="F109">
            <v>3.2</v>
          </cell>
        </row>
        <row r="110">
          <cell r="B110">
            <v>3.4</v>
          </cell>
          <cell r="C110">
            <v>3.5</v>
          </cell>
          <cell r="D110">
            <v>1.2847222222222201E-2</v>
          </cell>
          <cell r="E110">
            <v>3</v>
          </cell>
          <cell r="F110">
            <v>3.2</v>
          </cell>
        </row>
        <row r="111">
          <cell r="B111">
            <v>3.3</v>
          </cell>
          <cell r="C111">
            <v>3.4</v>
          </cell>
          <cell r="D111">
            <v>1.3020833333333299E-2</v>
          </cell>
          <cell r="E111">
            <v>3</v>
          </cell>
          <cell r="F111">
            <v>3.1</v>
          </cell>
        </row>
        <row r="112">
          <cell r="B112">
            <v>3.3</v>
          </cell>
          <cell r="C112">
            <v>3.4</v>
          </cell>
          <cell r="D112">
            <v>1.3194444444444399E-2</v>
          </cell>
          <cell r="E112">
            <v>2.9</v>
          </cell>
          <cell r="F112">
            <v>3</v>
          </cell>
        </row>
        <row r="113">
          <cell r="B113">
            <v>3.3</v>
          </cell>
          <cell r="C113">
            <v>3.4</v>
          </cell>
          <cell r="D113">
            <v>1.3368055555555499E-2</v>
          </cell>
          <cell r="E113">
            <v>2.9</v>
          </cell>
          <cell r="F113">
            <v>3</v>
          </cell>
        </row>
        <row r="114">
          <cell r="B114">
            <v>3.3</v>
          </cell>
          <cell r="C114">
            <v>3.3</v>
          </cell>
          <cell r="D114">
            <v>1.35416666666667E-2</v>
          </cell>
          <cell r="E114">
            <v>2.9</v>
          </cell>
          <cell r="F114">
            <v>3</v>
          </cell>
        </row>
        <row r="115">
          <cell r="B115">
            <v>3.3</v>
          </cell>
          <cell r="C115">
            <v>3.3</v>
          </cell>
          <cell r="D115">
            <v>1.37152777777778E-2</v>
          </cell>
          <cell r="E115">
            <v>2.8</v>
          </cell>
          <cell r="F115">
            <v>2.9</v>
          </cell>
        </row>
        <row r="116">
          <cell r="B116">
            <v>3.3</v>
          </cell>
          <cell r="C116">
            <v>3.3</v>
          </cell>
          <cell r="D116">
            <v>1.38888888888889E-2</v>
          </cell>
          <cell r="E116">
            <v>2.8</v>
          </cell>
          <cell r="F116">
            <v>2.9</v>
          </cell>
        </row>
        <row r="117">
          <cell r="B117">
            <v>3.3</v>
          </cell>
          <cell r="C117">
            <v>3.3</v>
          </cell>
          <cell r="D117">
            <v>1.40625E-2</v>
          </cell>
          <cell r="E117">
            <v>2.8</v>
          </cell>
          <cell r="F117">
            <v>2.9</v>
          </cell>
        </row>
        <row r="118">
          <cell r="B118">
            <v>3.3</v>
          </cell>
          <cell r="C118">
            <v>3.4</v>
          </cell>
          <cell r="D118">
            <v>1.42361111111111E-2</v>
          </cell>
          <cell r="E118">
            <v>2.8</v>
          </cell>
          <cell r="F118">
            <v>2.9</v>
          </cell>
        </row>
        <row r="119">
          <cell r="B119">
            <v>3.4</v>
          </cell>
          <cell r="C119">
            <v>3.4</v>
          </cell>
          <cell r="D119">
            <v>1.4409722222222201E-2</v>
          </cell>
          <cell r="E119">
            <v>2.8</v>
          </cell>
          <cell r="F119">
            <v>2.9</v>
          </cell>
        </row>
        <row r="120">
          <cell r="B120">
            <v>3.4</v>
          </cell>
          <cell r="C120">
            <v>3.4</v>
          </cell>
          <cell r="D120">
            <v>1.4583333333333301E-2</v>
          </cell>
          <cell r="E120">
            <v>2.8</v>
          </cell>
          <cell r="F120">
            <v>2.9</v>
          </cell>
        </row>
        <row r="121">
          <cell r="B121">
            <v>3.4</v>
          </cell>
          <cell r="C121">
            <v>3.5</v>
          </cell>
          <cell r="D121">
            <v>1.4756944444444401E-2</v>
          </cell>
          <cell r="E121">
            <v>2.8</v>
          </cell>
          <cell r="F121">
            <v>2.9</v>
          </cell>
        </row>
        <row r="122">
          <cell r="B122">
            <v>3.5</v>
          </cell>
          <cell r="C122">
            <v>3.5</v>
          </cell>
          <cell r="D122">
            <v>1.4930555555555501E-2</v>
          </cell>
          <cell r="E122">
            <v>2.8</v>
          </cell>
          <cell r="F122">
            <v>2.9</v>
          </cell>
        </row>
        <row r="123">
          <cell r="B123">
            <v>3.5</v>
          </cell>
          <cell r="C123">
            <v>3.6</v>
          </cell>
          <cell r="D123">
            <v>1.51041666666667E-2</v>
          </cell>
          <cell r="E123">
            <v>2.8</v>
          </cell>
          <cell r="F123">
            <v>2.9</v>
          </cell>
        </row>
        <row r="124">
          <cell r="B124">
            <v>3.6</v>
          </cell>
          <cell r="C124">
            <v>3.6</v>
          </cell>
          <cell r="D124">
            <v>1.52777777777778E-2</v>
          </cell>
          <cell r="E124">
            <v>2.8</v>
          </cell>
          <cell r="F124">
            <v>2.9</v>
          </cell>
        </row>
        <row r="125">
          <cell r="B125">
            <v>3.6</v>
          </cell>
          <cell r="C125">
            <v>3.6</v>
          </cell>
          <cell r="D125">
            <v>1.54513888888889E-2</v>
          </cell>
          <cell r="E125">
            <v>2.8</v>
          </cell>
          <cell r="F125">
            <v>2.9</v>
          </cell>
        </row>
        <row r="126">
          <cell r="B126">
            <v>3.6</v>
          </cell>
          <cell r="C126">
            <v>3.7</v>
          </cell>
          <cell r="D126">
            <v>1.5625E-2</v>
          </cell>
          <cell r="E126">
            <v>2.9</v>
          </cell>
          <cell r="F126">
            <v>2.9</v>
          </cell>
        </row>
        <row r="127">
          <cell r="B127">
            <v>3.6</v>
          </cell>
          <cell r="C127">
            <v>3.7</v>
          </cell>
          <cell r="D127">
            <v>1.57986111111111E-2</v>
          </cell>
          <cell r="E127">
            <v>3</v>
          </cell>
          <cell r="F127">
            <v>3</v>
          </cell>
        </row>
        <row r="128">
          <cell r="B128">
            <v>3.7</v>
          </cell>
          <cell r="C128">
            <v>3.7</v>
          </cell>
          <cell r="D128">
            <v>1.59722222222222E-2</v>
          </cell>
          <cell r="E128">
            <v>3</v>
          </cell>
          <cell r="F128">
            <v>3.1</v>
          </cell>
        </row>
        <row r="129">
          <cell r="B129">
            <v>3.7</v>
          </cell>
          <cell r="C129">
            <v>3.8</v>
          </cell>
          <cell r="D129">
            <v>1.61458333333333E-2</v>
          </cell>
          <cell r="E129">
            <v>3.1</v>
          </cell>
          <cell r="F129">
            <v>3.1</v>
          </cell>
        </row>
        <row r="130">
          <cell r="B130">
            <v>3.7</v>
          </cell>
          <cell r="C130">
            <v>3.8</v>
          </cell>
          <cell r="D130">
            <v>1.63194444444444E-2</v>
          </cell>
          <cell r="E130">
            <v>3.1</v>
          </cell>
          <cell r="F130">
            <v>3.1</v>
          </cell>
        </row>
        <row r="131">
          <cell r="B131">
            <v>3.7</v>
          </cell>
          <cell r="C131">
            <v>3.8</v>
          </cell>
          <cell r="D131">
            <v>1.64930555555555E-2</v>
          </cell>
          <cell r="E131">
            <v>3.2</v>
          </cell>
          <cell r="F131">
            <v>3.2</v>
          </cell>
        </row>
        <row r="132">
          <cell r="B132">
            <v>3.7</v>
          </cell>
          <cell r="C132">
            <v>3.8</v>
          </cell>
          <cell r="D132">
            <v>1.6666666666666701E-2</v>
          </cell>
          <cell r="E132">
            <v>3.2</v>
          </cell>
          <cell r="F132">
            <v>3.2</v>
          </cell>
        </row>
        <row r="133">
          <cell r="B133">
            <v>3.8</v>
          </cell>
          <cell r="C133">
            <v>3.8</v>
          </cell>
          <cell r="D133">
            <v>1.6840277777777801E-2</v>
          </cell>
          <cell r="E133">
            <v>3.3</v>
          </cell>
          <cell r="F133">
            <v>3.3</v>
          </cell>
        </row>
        <row r="134">
          <cell r="D134">
            <v>1.7013888888888901E-2</v>
          </cell>
          <cell r="E134">
            <v>3.3</v>
          </cell>
          <cell r="F134">
            <v>3.3</v>
          </cell>
        </row>
        <row r="135">
          <cell r="D135">
            <v>1.7187500000000001E-2</v>
          </cell>
          <cell r="E135">
            <v>3.3</v>
          </cell>
          <cell r="F135">
            <v>3.4</v>
          </cell>
        </row>
        <row r="136">
          <cell r="D136">
            <v>1.7361111111111101E-2</v>
          </cell>
          <cell r="E136">
            <v>3.3</v>
          </cell>
          <cell r="F136">
            <v>3.4</v>
          </cell>
        </row>
        <row r="137">
          <cell r="D137">
            <v>1.7534722222222202E-2</v>
          </cell>
          <cell r="E137">
            <v>3.4</v>
          </cell>
          <cell r="F137">
            <v>3.4</v>
          </cell>
        </row>
        <row r="138">
          <cell r="D138">
            <v>1.7708333333333302E-2</v>
          </cell>
          <cell r="E138">
            <v>3.4</v>
          </cell>
          <cell r="F138">
            <v>3.5</v>
          </cell>
        </row>
        <row r="139">
          <cell r="D139">
            <v>1.7881944444444402E-2</v>
          </cell>
          <cell r="E139">
            <v>3.4</v>
          </cell>
          <cell r="F139">
            <v>3.5</v>
          </cell>
        </row>
        <row r="140">
          <cell r="D140">
            <v>1.8055555555555498E-2</v>
          </cell>
          <cell r="E140">
            <v>3.5</v>
          </cell>
          <cell r="F140">
            <v>3.5</v>
          </cell>
        </row>
        <row r="141">
          <cell r="D141">
            <v>1.8229166666666699E-2</v>
          </cell>
          <cell r="E141">
            <v>3.5</v>
          </cell>
          <cell r="F141">
            <v>3.5</v>
          </cell>
        </row>
        <row r="142">
          <cell r="D142">
            <v>1.8402777777777799E-2</v>
          </cell>
          <cell r="E142">
            <v>3.5</v>
          </cell>
          <cell r="F142">
            <v>3.5</v>
          </cell>
        </row>
        <row r="143">
          <cell r="D143">
            <v>1.8576388888888899E-2</v>
          </cell>
          <cell r="E143">
            <v>3.5</v>
          </cell>
          <cell r="F143">
            <v>3.6</v>
          </cell>
        </row>
        <row r="144">
          <cell r="D144">
            <v>1.8749999999999999E-2</v>
          </cell>
          <cell r="E144">
            <v>3.5</v>
          </cell>
          <cell r="F144">
            <v>3.6</v>
          </cell>
        </row>
        <row r="145">
          <cell r="D145">
            <v>1.8923611111111099E-2</v>
          </cell>
          <cell r="E145">
            <v>3.5</v>
          </cell>
          <cell r="F145">
            <v>3.6</v>
          </cell>
        </row>
        <row r="146">
          <cell r="D146">
            <v>1.9097222222222199E-2</v>
          </cell>
          <cell r="E146">
            <v>3.6</v>
          </cell>
          <cell r="F146">
            <v>3.6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146"/>
  <sheetViews>
    <sheetView topLeftCell="E1" workbookViewId="0">
      <selection activeCell="Q12" sqref="Q12"/>
    </sheetView>
  </sheetViews>
  <sheetFormatPr defaultRowHeight="15" x14ac:dyDescent="0.25"/>
  <cols>
    <col min="1" max="1" width="1.85546875" customWidth="1"/>
    <col min="6" max="6" width="9.28515625" customWidth="1"/>
    <col min="7" max="7" width="17.7109375" customWidth="1"/>
    <col min="8" max="8" width="13" customWidth="1"/>
    <col min="9" max="9" width="10.28515625" customWidth="1"/>
    <col min="10" max="10" width="12.5703125" customWidth="1"/>
    <col min="11" max="11" width="15.7109375" customWidth="1"/>
    <col min="12" max="12" width="11.85546875" customWidth="1"/>
    <col min="13" max="13" width="9.5703125" bestFit="1" customWidth="1"/>
    <col min="14" max="14" width="6.85546875" customWidth="1"/>
    <col min="15" max="15" width="14.5703125" customWidth="1"/>
    <col min="16" max="16" width="10.5703125" customWidth="1"/>
    <col min="17" max="17" width="10" customWidth="1"/>
    <col min="20" max="20" width="10.42578125" customWidth="1"/>
  </cols>
  <sheetData>
    <row r="2" spans="6:18" x14ac:dyDescent="0.25">
      <c r="F2" s="1" t="s">
        <v>0</v>
      </c>
      <c r="G2" s="1"/>
      <c r="H2" s="1"/>
      <c r="I2" s="1"/>
      <c r="J2" s="1"/>
      <c r="K2" s="1"/>
      <c r="L2" s="1"/>
      <c r="M2" s="1"/>
      <c r="N2" s="1"/>
      <c r="O2" s="1"/>
    </row>
    <row r="3" spans="6:18" x14ac:dyDescent="0.25">
      <c r="F3" s="1"/>
      <c r="G3" s="1"/>
      <c r="H3" s="1"/>
      <c r="I3" s="1"/>
      <c r="J3" s="1"/>
      <c r="K3" s="1"/>
      <c r="L3" s="1"/>
      <c r="M3" s="1"/>
      <c r="N3" s="1"/>
      <c r="O3" s="1"/>
    </row>
    <row r="4" spans="6:18" ht="15.75" thickBot="1" x14ac:dyDescent="0.3"/>
    <row r="5" spans="6:18" ht="15.75" thickBot="1" x14ac:dyDescent="0.3">
      <c r="G5" s="2"/>
      <c r="H5" s="3" t="s">
        <v>1</v>
      </c>
      <c r="I5" s="4" t="s">
        <v>2</v>
      </c>
      <c r="J5" s="4" t="s">
        <v>3</v>
      </c>
      <c r="K5" s="4" t="s">
        <v>4</v>
      </c>
      <c r="L5" s="5" t="s">
        <v>5</v>
      </c>
    </row>
    <row r="6" spans="6:18" ht="15.75" thickBot="1" x14ac:dyDescent="0.3">
      <c r="G6" s="6" t="s">
        <v>6</v>
      </c>
      <c r="H6" s="7">
        <v>0.13</v>
      </c>
      <c r="I6" s="8"/>
      <c r="J6" s="8"/>
      <c r="K6" s="8"/>
      <c r="L6" s="9"/>
      <c r="O6" s="10" t="s">
        <v>7</v>
      </c>
      <c r="P6" s="11"/>
      <c r="Q6" s="11"/>
      <c r="R6" s="12"/>
    </row>
    <row r="7" spans="6:18" x14ac:dyDescent="0.25">
      <c r="G7" s="13" t="s">
        <v>8</v>
      </c>
      <c r="H7" s="14">
        <v>8.9499999999999993</v>
      </c>
      <c r="I7" s="15">
        <v>5.9</v>
      </c>
      <c r="J7" s="16">
        <f>H7-H6</f>
        <v>8.8199999999999985</v>
      </c>
      <c r="K7" s="16"/>
      <c r="L7" s="17"/>
      <c r="O7" s="18" t="s">
        <v>9</v>
      </c>
      <c r="P7" s="19"/>
      <c r="Q7" s="20">
        <v>40</v>
      </c>
      <c r="R7" s="21" t="s">
        <v>10</v>
      </c>
    </row>
    <row r="8" spans="6:18" x14ac:dyDescent="0.25">
      <c r="G8" s="13" t="s">
        <v>11</v>
      </c>
      <c r="H8" s="14">
        <v>2.08</v>
      </c>
      <c r="I8" s="15">
        <v>7</v>
      </c>
      <c r="J8" s="16">
        <f>H8-H6</f>
        <v>1.9500000000000002</v>
      </c>
      <c r="K8" s="22">
        <f>J7/I7*I8</f>
        <v>10.464406779661015</v>
      </c>
      <c r="L8" s="23">
        <f>K8/H8</f>
        <v>5.0309647979139491</v>
      </c>
      <c r="O8" s="24" t="s">
        <v>12</v>
      </c>
      <c r="P8" s="17"/>
      <c r="Q8" s="25">
        <v>2.4</v>
      </c>
      <c r="R8" s="26" t="s">
        <v>10</v>
      </c>
    </row>
    <row r="9" spans="6:18" ht="15.75" thickBot="1" x14ac:dyDescent="0.3">
      <c r="G9" s="27" t="s">
        <v>13</v>
      </c>
      <c r="H9" s="28"/>
      <c r="I9" s="29">
        <v>4.8</v>
      </c>
      <c r="J9" s="30">
        <f>K8-H8</f>
        <v>8.3844067796610151</v>
      </c>
      <c r="K9" s="31"/>
      <c r="L9" s="32"/>
      <c r="O9" s="33" t="s">
        <v>14</v>
      </c>
      <c r="P9" s="34"/>
      <c r="Q9" s="113">
        <f>Q7-2*Q8</f>
        <v>35.200000000000003</v>
      </c>
      <c r="R9" s="26" t="s">
        <v>10</v>
      </c>
    </row>
    <row r="10" spans="6:18" ht="15.75" thickBot="1" x14ac:dyDescent="0.3">
      <c r="G10" s="35"/>
      <c r="I10" s="36"/>
      <c r="J10" s="37"/>
      <c r="O10" s="33" t="s">
        <v>15</v>
      </c>
      <c r="P10" s="34"/>
      <c r="Q10" s="38">
        <f>PI()*(Q9/2)^2/1000</f>
        <v>0.9731397403759745</v>
      </c>
      <c r="R10" s="26" t="s">
        <v>16</v>
      </c>
    </row>
    <row r="11" spans="6:18" ht="15.75" thickBot="1" x14ac:dyDescent="0.3">
      <c r="G11" s="39"/>
      <c r="H11" s="40" t="s">
        <v>17</v>
      </c>
      <c r="I11" s="4" t="s">
        <v>18</v>
      </c>
      <c r="J11" s="41" t="s">
        <v>19</v>
      </c>
      <c r="K11" s="5" t="s">
        <v>20</v>
      </c>
      <c r="O11" s="42" t="s">
        <v>21</v>
      </c>
      <c r="P11" s="43"/>
      <c r="Q11" s="25">
        <v>6</v>
      </c>
      <c r="R11" s="26" t="s">
        <v>22</v>
      </c>
    </row>
    <row r="12" spans="6:18" ht="15.75" thickBot="1" x14ac:dyDescent="0.3">
      <c r="G12" s="44" t="s">
        <v>23</v>
      </c>
      <c r="H12" s="45">
        <f>$J$9*1000*3.6/$I$9/$K$19/($K$20/1000)</f>
        <v>1543.3914156909741</v>
      </c>
      <c r="I12" s="46">
        <f>H12/3600</f>
        <v>0.42871983769193722</v>
      </c>
      <c r="J12" s="47">
        <f>(H12/1000)/(3600*PI()*(Q9/1000/2)^2)</f>
        <v>0.44055321132636155</v>
      </c>
      <c r="K12" s="48">
        <f>K20*J12*(Q9/1000)/K21</f>
        <v>2775.2633230718538</v>
      </c>
      <c r="O12" s="49" t="s">
        <v>24</v>
      </c>
      <c r="P12" s="17"/>
      <c r="Q12" s="25">
        <v>5</v>
      </c>
      <c r="R12" s="26" t="s">
        <v>22</v>
      </c>
    </row>
    <row r="13" spans="6:18" ht="15.75" thickBot="1" x14ac:dyDescent="0.3">
      <c r="O13" s="50" t="s">
        <v>25</v>
      </c>
      <c r="P13" s="51"/>
      <c r="Q13" s="52">
        <v>7</v>
      </c>
      <c r="R13" s="53" t="s">
        <v>26</v>
      </c>
    </row>
    <row r="14" spans="6:18" ht="15.75" thickBot="1" x14ac:dyDescent="0.3">
      <c r="G14" s="44" t="s">
        <v>27</v>
      </c>
      <c r="H14" s="3" t="s">
        <v>28</v>
      </c>
      <c r="I14" s="4" t="s">
        <v>29</v>
      </c>
      <c r="J14" s="54"/>
      <c r="K14" s="54"/>
      <c r="L14" s="55" t="s">
        <v>30</v>
      </c>
      <c r="M14" s="56"/>
      <c r="O14" s="57"/>
      <c r="P14" s="57"/>
      <c r="Q14" s="58"/>
      <c r="R14" s="59"/>
    </row>
    <row r="15" spans="6:18" x14ac:dyDescent="0.25">
      <c r="G15" s="6" t="s">
        <v>31</v>
      </c>
      <c r="H15" s="7">
        <v>17.25</v>
      </c>
      <c r="I15" s="60">
        <f>$H$12/60*H15</f>
        <v>443.72503201115501</v>
      </c>
      <c r="J15" s="61" t="s">
        <v>32</v>
      </c>
      <c r="K15" s="61"/>
      <c r="L15" s="62">
        <f>((I15-$Q$13-$Q$11)/$Q$10-$Q$12)/2</f>
        <v>218.8068761557017</v>
      </c>
      <c r="M15" s="63"/>
    </row>
    <row r="16" spans="6:18" ht="15.75" thickBot="1" x14ac:dyDescent="0.3">
      <c r="G16" s="27" t="s">
        <v>33</v>
      </c>
      <c r="H16" s="64">
        <v>15.25</v>
      </c>
      <c r="I16" s="65">
        <f>$H$12/60*H16</f>
        <v>392.27865148812253</v>
      </c>
      <c r="J16" s="66" t="s">
        <v>32</v>
      </c>
      <c r="K16" s="66"/>
      <c r="L16" s="67">
        <f>((I16-$Q$13-$Q$11)/$Q$10-$Q$12)/2</f>
        <v>192.37368347612002</v>
      </c>
      <c r="M16" s="68"/>
    </row>
    <row r="17" spans="2:18" ht="15.75" thickBot="1" x14ac:dyDescent="0.3"/>
    <row r="18" spans="2:18" ht="15.75" thickBot="1" x14ac:dyDescent="0.3">
      <c r="G18" s="69" t="s">
        <v>34</v>
      </c>
      <c r="H18" s="70"/>
      <c r="I18" s="70"/>
      <c r="J18" s="70"/>
      <c r="K18" s="71"/>
      <c r="L18" s="72"/>
    </row>
    <row r="19" spans="2:18" x14ac:dyDescent="0.25">
      <c r="G19" s="73" t="s">
        <v>54</v>
      </c>
      <c r="H19" s="74"/>
      <c r="I19" s="74"/>
      <c r="J19" s="75"/>
      <c r="K19" s="76">
        <v>4.2160000000000002</v>
      </c>
      <c r="L19" s="77" t="s">
        <v>35</v>
      </c>
      <c r="M19" t="s">
        <v>52</v>
      </c>
    </row>
    <row r="20" spans="2:18" x14ac:dyDescent="0.25">
      <c r="G20" s="73" t="s">
        <v>55</v>
      </c>
      <c r="H20" s="74"/>
      <c r="I20" s="74"/>
      <c r="J20" s="75"/>
      <c r="K20" s="78">
        <v>966.4</v>
      </c>
      <c r="L20" s="77" t="s">
        <v>36</v>
      </c>
      <c r="M20" t="s">
        <v>53</v>
      </c>
    </row>
    <row r="21" spans="2:18" ht="15.75" thickBot="1" x14ac:dyDescent="0.3">
      <c r="G21" s="79" t="s">
        <v>62</v>
      </c>
      <c r="H21" s="80"/>
      <c r="I21" s="80"/>
      <c r="J21" s="80"/>
      <c r="K21" s="52">
        <v>5.4000000000000003E-3</v>
      </c>
      <c r="L21" s="81" t="s">
        <v>63</v>
      </c>
      <c r="M21" t="s">
        <v>53</v>
      </c>
    </row>
    <row r="22" spans="2:18" x14ac:dyDescent="0.25">
      <c r="L22" s="35"/>
    </row>
    <row r="23" spans="2:18" x14ac:dyDescent="0.25">
      <c r="L23" s="35"/>
    </row>
    <row r="24" spans="2:18" x14ac:dyDescent="0.25">
      <c r="B24" s="82" t="s">
        <v>37</v>
      </c>
      <c r="C24" s="83">
        <v>8.6805555555555551E-4</v>
      </c>
      <c r="G24" s="35" t="s">
        <v>38</v>
      </c>
      <c r="L24" s="84">
        <v>1.1458333333333334E-2</v>
      </c>
      <c r="Q24" s="35" t="s">
        <v>39</v>
      </c>
      <c r="R24" s="84">
        <f>L24-C24</f>
        <v>1.0590277777777778E-2</v>
      </c>
    </row>
    <row r="25" spans="2:18" x14ac:dyDescent="0.25">
      <c r="L25" s="35"/>
    </row>
    <row r="26" spans="2:18" ht="171.75" customHeight="1" x14ac:dyDescent="0.25"/>
    <row r="27" spans="2:18" ht="15" customHeight="1" x14ac:dyDescent="0.25">
      <c r="B27" s="85" t="s">
        <v>40</v>
      </c>
      <c r="C27" s="86">
        <v>1.0416666666666667E-3</v>
      </c>
      <c r="D27" s="87">
        <f>(C27+E27)/2</f>
        <v>2.0833333333333333E-3</v>
      </c>
      <c r="E27" s="86">
        <v>3.1249999999999997E-3</v>
      </c>
      <c r="M27" s="86">
        <v>1.3020833333333334E-2</v>
      </c>
      <c r="N27" s="87">
        <f>(M27+O27)/2</f>
        <v>1.3628472222222222E-2</v>
      </c>
      <c r="O27" s="86">
        <v>1.4236111111111111E-2</v>
      </c>
      <c r="Q27" s="88" t="s">
        <v>39</v>
      </c>
      <c r="R27" s="89">
        <f>O27-D27</f>
        <v>1.2152777777777778E-2</v>
      </c>
    </row>
    <row r="28" spans="2:18" ht="15" customHeight="1" x14ac:dyDescent="0.25">
      <c r="C28" s="90"/>
      <c r="D28" s="83"/>
      <c r="E28" s="90"/>
      <c r="M28" s="90"/>
      <c r="N28" s="83"/>
      <c r="O28" s="90"/>
      <c r="R28" s="90"/>
    </row>
    <row r="29" spans="2:18" ht="12.75" customHeight="1" x14ac:dyDescent="0.25">
      <c r="B29" s="85" t="s">
        <v>37</v>
      </c>
      <c r="C29" s="86">
        <v>8.6805555555555551E-4</v>
      </c>
      <c r="G29" s="35" t="s">
        <v>41</v>
      </c>
      <c r="L29" s="91">
        <v>1.1458333333333334E-2</v>
      </c>
      <c r="Q29" s="88" t="s">
        <v>42</v>
      </c>
      <c r="R29" s="92">
        <f>L29-C29</f>
        <v>1.0590277777777778E-2</v>
      </c>
    </row>
    <row r="30" spans="2:18" ht="168" customHeight="1" x14ac:dyDescent="0.25">
      <c r="R30" s="93"/>
    </row>
    <row r="31" spans="2:18" ht="13.5" customHeight="1" x14ac:dyDescent="0.25">
      <c r="B31" s="85" t="s">
        <v>40</v>
      </c>
      <c r="C31" s="91">
        <v>1.0416666666666667E-3</v>
      </c>
      <c r="D31" s="87">
        <f>(E31+C31)/2</f>
        <v>2.7777777777777779E-3</v>
      </c>
      <c r="E31" s="91">
        <v>4.5138888888888893E-3</v>
      </c>
      <c r="M31" s="91">
        <v>1.3715277777777778E-2</v>
      </c>
      <c r="N31" s="94">
        <f>(M31+O31)/2</f>
        <v>1.4670138888888889E-2</v>
      </c>
      <c r="O31" s="91">
        <v>1.5625E-2</v>
      </c>
      <c r="Q31" s="88" t="s">
        <v>39</v>
      </c>
      <c r="R31" s="92">
        <f>N31-D31</f>
        <v>1.189236111111111E-2</v>
      </c>
    </row>
    <row r="32" spans="2:18" ht="13.5" customHeight="1" x14ac:dyDescent="0.25">
      <c r="B32" s="82"/>
      <c r="C32" s="83"/>
      <c r="D32" s="83"/>
      <c r="E32" s="83"/>
      <c r="M32" s="83"/>
      <c r="N32" s="95"/>
      <c r="O32" s="83"/>
      <c r="Q32" s="96"/>
      <c r="R32" s="97"/>
    </row>
    <row r="33" spans="2:24" ht="13.5" customHeight="1" thickBot="1" x14ac:dyDescent="0.3">
      <c r="B33" s="82"/>
      <c r="C33" s="83"/>
      <c r="D33" s="83"/>
      <c r="E33" s="83"/>
      <c r="M33" s="83"/>
      <c r="N33" s="95"/>
      <c r="O33" s="83"/>
      <c r="Q33" s="96"/>
      <c r="R33" s="97"/>
    </row>
    <row r="34" spans="2:24" ht="13.5" customHeight="1" thickBot="1" x14ac:dyDescent="0.3">
      <c r="B34" s="98" t="s">
        <v>43</v>
      </c>
      <c r="C34" s="98"/>
      <c r="D34" s="98"/>
      <c r="E34" s="98"/>
      <c r="F34" s="98"/>
      <c r="X34" s="83"/>
    </row>
    <row r="35" spans="2:24" ht="15.75" thickBot="1" x14ac:dyDescent="0.3">
      <c r="B35" s="44" t="s">
        <v>44</v>
      </c>
      <c r="C35" s="44" t="s">
        <v>45</v>
      </c>
      <c r="D35" s="44" t="s">
        <v>46</v>
      </c>
      <c r="E35" s="44" t="s">
        <v>44</v>
      </c>
      <c r="F35" s="44" t="s">
        <v>45</v>
      </c>
    </row>
    <row r="36" spans="2:24" x14ac:dyDescent="0.25">
      <c r="B36" s="99">
        <v>3.9</v>
      </c>
      <c r="C36" s="100">
        <v>3.9</v>
      </c>
      <c r="D36" s="101">
        <v>0</v>
      </c>
      <c r="E36" s="102">
        <v>3.7</v>
      </c>
      <c r="F36" s="9">
        <v>3.8</v>
      </c>
    </row>
    <row r="37" spans="2:24" x14ac:dyDescent="0.25">
      <c r="B37" s="24">
        <v>3.9</v>
      </c>
      <c r="C37" s="103">
        <v>3.9</v>
      </c>
      <c r="D37" s="104">
        <v>1.7361111111111112E-4</v>
      </c>
      <c r="E37" s="105">
        <v>3.7</v>
      </c>
      <c r="F37" s="17">
        <v>3.8</v>
      </c>
    </row>
    <row r="38" spans="2:24" x14ac:dyDescent="0.25">
      <c r="B38" s="24">
        <v>3.9</v>
      </c>
      <c r="C38" s="103">
        <v>3.9</v>
      </c>
      <c r="D38" s="104">
        <v>3.4722222222222224E-4</v>
      </c>
      <c r="E38" s="105">
        <v>3.7</v>
      </c>
      <c r="F38" s="17">
        <v>3.8</v>
      </c>
    </row>
    <row r="39" spans="2:24" x14ac:dyDescent="0.25">
      <c r="B39" s="24">
        <v>3.9</v>
      </c>
      <c r="C39" s="103">
        <v>3.9</v>
      </c>
      <c r="D39" s="104">
        <v>5.2083333333333333E-4</v>
      </c>
      <c r="E39" s="105">
        <v>3.7</v>
      </c>
      <c r="F39" s="17">
        <v>3.8</v>
      </c>
    </row>
    <row r="40" spans="2:24" x14ac:dyDescent="0.25">
      <c r="B40" s="24">
        <v>3.9</v>
      </c>
      <c r="C40" s="103">
        <v>3.9</v>
      </c>
      <c r="D40" s="104">
        <v>6.9444444444444404E-4</v>
      </c>
      <c r="E40" s="105">
        <v>3.7</v>
      </c>
      <c r="F40" s="17">
        <v>3.8</v>
      </c>
    </row>
    <row r="41" spans="2:24" x14ac:dyDescent="0.25">
      <c r="B41" s="24">
        <v>3.9</v>
      </c>
      <c r="C41" s="103">
        <v>1.8</v>
      </c>
      <c r="D41" s="104">
        <v>8.6805555555555497E-4</v>
      </c>
      <c r="E41" s="105">
        <v>3.7</v>
      </c>
      <c r="F41" s="17">
        <v>0.8</v>
      </c>
    </row>
    <row r="42" spans="2:24" x14ac:dyDescent="0.25">
      <c r="B42" s="24">
        <v>3.9</v>
      </c>
      <c r="C42" s="103">
        <v>-0.1</v>
      </c>
      <c r="D42" s="104">
        <v>1.0416666666666699E-3</v>
      </c>
      <c r="E42" s="105">
        <v>3.7</v>
      </c>
      <c r="F42" s="17">
        <v>-1.2</v>
      </c>
    </row>
    <row r="43" spans="2:24" x14ac:dyDescent="0.25">
      <c r="B43" s="24">
        <v>3.9</v>
      </c>
      <c r="C43" s="103">
        <v>-0.5</v>
      </c>
      <c r="D43" s="104">
        <v>1.21527777777778E-3</v>
      </c>
      <c r="E43" s="105">
        <v>3.7</v>
      </c>
      <c r="F43" s="17">
        <v>-1.7</v>
      </c>
    </row>
    <row r="44" spans="2:24" x14ac:dyDescent="0.25">
      <c r="B44" s="24">
        <v>3.9</v>
      </c>
      <c r="C44" s="103">
        <v>-1.4</v>
      </c>
      <c r="D44" s="104">
        <v>1.38888888888889E-3</v>
      </c>
      <c r="E44" s="105">
        <v>3.7</v>
      </c>
      <c r="F44" s="17">
        <v>-1.4</v>
      </c>
    </row>
    <row r="45" spans="2:24" x14ac:dyDescent="0.25">
      <c r="B45" s="24">
        <v>3.9</v>
      </c>
      <c r="C45" s="103">
        <v>-1.1000000000000001</v>
      </c>
      <c r="D45" s="104">
        <v>1.5625000000000001E-3</v>
      </c>
      <c r="E45" s="105">
        <v>3.7</v>
      </c>
      <c r="F45" s="17">
        <v>-0.6</v>
      </c>
    </row>
    <row r="46" spans="2:24" x14ac:dyDescent="0.25">
      <c r="B46" s="24">
        <v>3.9</v>
      </c>
      <c r="C46" s="103">
        <v>-0.7</v>
      </c>
      <c r="D46" s="104">
        <v>1.7361111111111099E-3</v>
      </c>
      <c r="E46" s="105">
        <v>3.7</v>
      </c>
      <c r="F46" s="17">
        <v>-0.8</v>
      </c>
    </row>
    <row r="47" spans="2:24" x14ac:dyDescent="0.25">
      <c r="B47" s="24">
        <v>3.9</v>
      </c>
      <c r="C47" s="103">
        <v>-0.7</v>
      </c>
      <c r="D47" s="104">
        <v>1.90972222222222E-3</v>
      </c>
      <c r="E47" s="105">
        <v>3.7</v>
      </c>
      <c r="F47" s="17">
        <v>-1</v>
      </c>
    </row>
    <row r="48" spans="2:24" x14ac:dyDescent="0.25">
      <c r="B48" s="24">
        <v>3.9</v>
      </c>
      <c r="C48" s="103">
        <v>-1</v>
      </c>
      <c r="D48" s="104">
        <v>2.0833333333333298E-3</v>
      </c>
      <c r="E48" s="105">
        <v>3.7</v>
      </c>
      <c r="F48" s="17">
        <v>-1</v>
      </c>
    </row>
    <row r="49" spans="2:10" x14ac:dyDescent="0.25">
      <c r="B49" s="24">
        <v>3.9</v>
      </c>
      <c r="C49" s="103">
        <v>-1.1000000000000001</v>
      </c>
      <c r="D49" s="104">
        <v>2.2569444444444399E-3</v>
      </c>
      <c r="E49" s="105">
        <v>3.7</v>
      </c>
      <c r="F49" s="17">
        <v>-1.1000000000000001</v>
      </c>
      <c r="H49" t="s">
        <v>47</v>
      </c>
      <c r="I49" t="s">
        <v>48</v>
      </c>
      <c r="J49">
        <f>AVERAGE(F47:F61)</f>
        <v>-1.0733333333333335</v>
      </c>
    </row>
    <row r="50" spans="2:10" x14ac:dyDescent="0.25">
      <c r="B50" s="24">
        <v>3.9</v>
      </c>
      <c r="C50" s="103">
        <v>-1.1000000000000001</v>
      </c>
      <c r="D50" s="104">
        <v>2.43055555555555E-3</v>
      </c>
      <c r="E50" s="105">
        <v>3.7</v>
      </c>
      <c r="F50" s="17">
        <v>-1.2</v>
      </c>
      <c r="I50" t="s">
        <v>49</v>
      </c>
      <c r="J50">
        <f>E50-J49</f>
        <v>4.7733333333333334</v>
      </c>
    </row>
    <row r="51" spans="2:10" x14ac:dyDescent="0.25">
      <c r="B51" s="24">
        <v>3.9</v>
      </c>
      <c r="C51" s="103">
        <v>-1.2</v>
      </c>
      <c r="D51" s="104">
        <v>2.60416666666667E-3</v>
      </c>
      <c r="E51" s="105">
        <v>3.7</v>
      </c>
      <c r="F51" s="17">
        <v>-1</v>
      </c>
      <c r="H51" t="s">
        <v>50</v>
      </c>
      <c r="I51" t="s">
        <v>48</v>
      </c>
      <c r="J51">
        <f>AVERAGE(C48:C52)</f>
        <v>-1.1200000000000001</v>
      </c>
    </row>
    <row r="52" spans="2:10" x14ac:dyDescent="0.25">
      <c r="B52" s="24">
        <v>3.9</v>
      </c>
      <c r="C52" s="103">
        <v>-1.2</v>
      </c>
      <c r="D52" s="104">
        <v>2.7777777777777801E-3</v>
      </c>
      <c r="E52" s="105">
        <v>3.7</v>
      </c>
      <c r="F52" s="17">
        <v>-1.3</v>
      </c>
      <c r="I52" t="s">
        <v>49</v>
      </c>
      <c r="J52">
        <f>C58-J51</f>
        <v>4.92</v>
      </c>
    </row>
    <row r="53" spans="2:10" x14ac:dyDescent="0.25">
      <c r="B53" s="24">
        <v>3.9</v>
      </c>
      <c r="C53" s="103">
        <v>-0.8</v>
      </c>
      <c r="D53" s="104">
        <v>2.9513888888888901E-3</v>
      </c>
      <c r="E53" s="105">
        <v>3.7</v>
      </c>
      <c r="F53" s="17">
        <v>-1.2</v>
      </c>
    </row>
    <row r="54" spans="2:10" x14ac:dyDescent="0.25">
      <c r="B54" s="24">
        <v>3.9</v>
      </c>
      <c r="C54" s="103">
        <v>2.9</v>
      </c>
      <c r="D54" s="104">
        <v>3.1250000000000002E-3</v>
      </c>
      <c r="E54" s="105">
        <v>3.7</v>
      </c>
      <c r="F54" s="17">
        <v>-1</v>
      </c>
    </row>
    <row r="55" spans="2:10" x14ac:dyDescent="0.25">
      <c r="B55" s="24">
        <v>3.9</v>
      </c>
      <c r="C55" s="103">
        <v>3.5</v>
      </c>
      <c r="D55" s="104">
        <v>3.2986111111111098E-3</v>
      </c>
      <c r="E55" s="105">
        <v>3.7</v>
      </c>
      <c r="F55" s="17">
        <v>-1</v>
      </c>
    </row>
    <row r="56" spans="2:10" x14ac:dyDescent="0.25">
      <c r="B56" s="24">
        <v>3.9</v>
      </c>
      <c r="C56" s="103">
        <v>3.7</v>
      </c>
      <c r="D56" s="104">
        <v>3.4722222222222199E-3</v>
      </c>
      <c r="E56" s="105">
        <v>3.7</v>
      </c>
      <c r="F56" s="17">
        <v>-1.2</v>
      </c>
    </row>
    <row r="57" spans="2:10" x14ac:dyDescent="0.25">
      <c r="B57" s="24">
        <v>3.9</v>
      </c>
      <c r="C57" s="103">
        <v>3.8</v>
      </c>
      <c r="D57" s="104">
        <v>3.6458333333333299E-3</v>
      </c>
      <c r="E57" s="105">
        <v>3.7</v>
      </c>
      <c r="F57" s="17">
        <v>-0.9</v>
      </c>
    </row>
    <row r="58" spans="2:10" x14ac:dyDescent="0.25">
      <c r="B58" s="24">
        <v>3.9</v>
      </c>
      <c r="C58" s="103">
        <v>3.8</v>
      </c>
      <c r="D58" s="104">
        <v>3.81944444444444E-3</v>
      </c>
      <c r="E58" s="105">
        <v>3.7</v>
      </c>
      <c r="F58" s="17">
        <v>-1.2</v>
      </c>
    </row>
    <row r="59" spans="2:10" x14ac:dyDescent="0.25">
      <c r="B59" s="24">
        <v>3.9</v>
      </c>
      <c r="C59" s="103">
        <v>3.9</v>
      </c>
      <c r="D59" s="104">
        <v>3.99305555555555E-3</v>
      </c>
      <c r="E59" s="105">
        <v>3.7</v>
      </c>
      <c r="F59" s="17">
        <v>-0.9</v>
      </c>
    </row>
    <row r="60" spans="2:10" x14ac:dyDescent="0.25">
      <c r="B60" s="24">
        <v>3.9</v>
      </c>
      <c r="C60" s="103">
        <v>3.9</v>
      </c>
      <c r="D60" s="104">
        <v>4.1666666666666701E-3</v>
      </c>
      <c r="E60" s="105">
        <v>3.7</v>
      </c>
      <c r="F60" s="17">
        <v>-1</v>
      </c>
    </row>
    <row r="61" spans="2:10" x14ac:dyDescent="0.25">
      <c r="B61" s="24">
        <v>3.9</v>
      </c>
      <c r="C61" s="103">
        <v>3.9</v>
      </c>
      <c r="D61" s="104">
        <v>4.3402777777777797E-3</v>
      </c>
      <c r="E61" s="105">
        <v>3.7</v>
      </c>
      <c r="F61" s="17">
        <v>-1.1000000000000001</v>
      </c>
      <c r="J61" t="s">
        <v>51</v>
      </c>
    </row>
    <row r="62" spans="2:10" x14ac:dyDescent="0.25">
      <c r="B62" s="24">
        <v>3.9</v>
      </c>
      <c r="C62" s="103">
        <v>3.9</v>
      </c>
      <c r="D62" s="104">
        <v>4.5138888888888902E-3</v>
      </c>
      <c r="E62" s="105">
        <v>3.7</v>
      </c>
      <c r="F62" s="17">
        <v>1</v>
      </c>
    </row>
    <row r="63" spans="2:10" x14ac:dyDescent="0.25">
      <c r="B63" s="24">
        <v>3.9</v>
      </c>
      <c r="C63" s="103">
        <v>3.9</v>
      </c>
      <c r="D63" s="104">
        <v>4.6874999999999998E-3</v>
      </c>
      <c r="E63" s="105">
        <v>3.7</v>
      </c>
      <c r="F63" s="17">
        <v>2.8</v>
      </c>
    </row>
    <row r="64" spans="2:10" x14ac:dyDescent="0.25">
      <c r="B64" s="24">
        <v>3.9</v>
      </c>
      <c r="C64" s="103">
        <v>3.9</v>
      </c>
      <c r="D64" s="104">
        <v>4.8611111111111103E-3</v>
      </c>
      <c r="E64" s="105">
        <v>3.7</v>
      </c>
      <c r="F64" s="17">
        <v>3.4</v>
      </c>
    </row>
    <row r="65" spans="2:6" x14ac:dyDescent="0.25">
      <c r="B65" s="24">
        <v>3.9</v>
      </c>
      <c r="C65" s="103">
        <v>3.9</v>
      </c>
      <c r="D65" s="104">
        <v>5.0347222222222199E-3</v>
      </c>
      <c r="E65" s="105">
        <v>3.7</v>
      </c>
      <c r="F65" s="17">
        <v>3.6</v>
      </c>
    </row>
    <row r="66" spans="2:6" x14ac:dyDescent="0.25">
      <c r="B66" s="24">
        <v>3.9</v>
      </c>
      <c r="C66" s="103">
        <v>3.9</v>
      </c>
      <c r="D66" s="104">
        <v>5.2083333333333296E-3</v>
      </c>
      <c r="E66" s="105">
        <v>3.7</v>
      </c>
      <c r="F66" s="17">
        <v>3.7</v>
      </c>
    </row>
    <row r="67" spans="2:6" x14ac:dyDescent="0.25">
      <c r="B67" s="24">
        <v>3.9</v>
      </c>
      <c r="C67" s="103">
        <v>3.9</v>
      </c>
      <c r="D67" s="104">
        <v>5.3819444444444401E-3</v>
      </c>
      <c r="E67" s="105">
        <v>3.7</v>
      </c>
      <c r="F67" s="17">
        <v>3.7</v>
      </c>
    </row>
    <row r="68" spans="2:6" x14ac:dyDescent="0.25">
      <c r="B68" s="24">
        <v>3.9</v>
      </c>
      <c r="C68" s="103">
        <v>3.9</v>
      </c>
      <c r="D68" s="104">
        <v>5.5555555555555497E-3</v>
      </c>
      <c r="E68" s="105">
        <v>3.7</v>
      </c>
      <c r="F68" s="17">
        <v>3.7</v>
      </c>
    </row>
    <row r="69" spans="2:6" x14ac:dyDescent="0.25">
      <c r="B69" s="24">
        <v>3.9</v>
      </c>
      <c r="C69" s="103">
        <v>3.9</v>
      </c>
      <c r="D69" s="104">
        <v>5.7291666666666697E-3</v>
      </c>
      <c r="E69" s="105">
        <v>3.7</v>
      </c>
      <c r="F69" s="17">
        <v>3.7</v>
      </c>
    </row>
    <row r="70" spans="2:6" x14ac:dyDescent="0.25">
      <c r="B70" s="24">
        <v>3.9</v>
      </c>
      <c r="C70" s="103">
        <v>4</v>
      </c>
      <c r="D70" s="104">
        <v>5.9027777777777802E-3</v>
      </c>
      <c r="E70" s="105">
        <v>3.7</v>
      </c>
      <c r="F70" s="17">
        <v>3.7</v>
      </c>
    </row>
    <row r="71" spans="2:6" x14ac:dyDescent="0.25">
      <c r="B71" s="24">
        <v>3.9</v>
      </c>
      <c r="C71" s="103">
        <v>4</v>
      </c>
      <c r="D71" s="104">
        <v>6.0763888888888899E-3</v>
      </c>
      <c r="E71" s="105">
        <v>3.7</v>
      </c>
      <c r="F71" s="17">
        <v>3.7</v>
      </c>
    </row>
    <row r="72" spans="2:6" x14ac:dyDescent="0.25">
      <c r="B72" s="24">
        <v>3.9</v>
      </c>
      <c r="C72" s="103">
        <v>4</v>
      </c>
      <c r="D72" s="104">
        <v>6.2500000000000003E-3</v>
      </c>
      <c r="E72" s="105">
        <v>3.7</v>
      </c>
      <c r="F72" s="17">
        <v>3.8</v>
      </c>
    </row>
    <row r="73" spans="2:6" x14ac:dyDescent="0.25">
      <c r="B73" s="24">
        <v>3.9</v>
      </c>
      <c r="C73" s="103">
        <v>4</v>
      </c>
      <c r="D73" s="104">
        <v>6.42361111111111E-3</v>
      </c>
      <c r="E73" s="105">
        <v>3.7</v>
      </c>
      <c r="F73" s="17">
        <v>3.8</v>
      </c>
    </row>
    <row r="74" spans="2:6" x14ac:dyDescent="0.25">
      <c r="B74" s="24">
        <v>3.9</v>
      </c>
      <c r="C74" s="103">
        <v>4</v>
      </c>
      <c r="D74" s="104">
        <v>6.5972222222222196E-3</v>
      </c>
      <c r="E74" s="105">
        <v>3.7</v>
      </c>
      <c r="F74" s="17">
        <v>3.8</v>
      </c>
    </row>
    <row r="75" spans="2:6" x14ac:dyDescent="0.25">
      <c r="B75" s="24">
        <v>3.9</v>
      </c>
      <c r="C75" s="103">
        <v>4</v>
      </c>
      <c r="D75" s="104">
        <v>6.7708333333333301E-3</v>
      </c>
      <c r="E75" s="105">
        <v>3.7</v>
      </c>
      <c r="F75" s="17">
        <v>3.8</v>
      </c>
    </row>
    <row r="76" spans="2:6" x14ac:dyDescent="0.25">
      <c r="B76" s="24">
        <v>3.9</v>
      </c>
      <c r="C76" s="103">
        <v>4</v>
      </c>
      <c r="D76" s="104">
        <v>6.9444444444444397E-3</v>
      </c>
      <c r="E76" s="105">
        <v>3.7</v>
      </c>
      <c r="F76" s="17">
        <v>3.8</v>
      </c>
    </row>
    <row r="77" spans="2:6" x14ac:dyDescent="0.25">
      <c r="B77" s="24">
        <v>3.9</v>
      </c>
      <c r="C77" s="103">
        <v>4</v>
      </c>
      <c r="D77" s="104">
        <v>7.1180555555555502E-3</v>
      </c>
      <c r="E77" s="105">
        <v>3.7</v>
      </c>
      <c r="F77" s="17">
        <v>3.8</v>
      </c>
    </row>
    <row r="78" spans="2:6" x14ac:dyDescent="0.25">
      <c r="B78" s="24">
        <v>3.9</v>
      </c>
      <c r="C78" s="103">
        <v>4</v>
      </c>
      <c r="D78" s="104">
        <v>7.2916666666666703E-3</v>
      </c>
      <c r="E78" s="105">
        <v>3.7</v>
      </c>
      <c r="F78" s="17">
        <v>3.8</v>
      </c>
    </row>
    <row r="79" spans="2:6" x14ac:dyDescent="0.25">
      <c r="B79" s="24">
        <v>3.9</v>
      </c>
      <c r="C79" s="103">
        <v>4</v>
      </c>
      <c r="D79" s="104">
        <v>7.4652777777777799E-3</v>
      </c>
      <c r="E79" s="105">
        <v>3.7</v>
      </c>
      <c r="F79" s="17">
        <v>3.8</v>
      </c>
    </row>
    <row r="80" spans="2:6" x14ac:dyDescent="0.25">
      <c r="B80" s="24">
        <v>3.9</v>
      </c>
      <c r="C80" s="103">
        <v>4</v>
      </c>
      <c r="D80" s="104">
        <v>7.6388888888888904E-3</v>
      </c>
      <c r="E80" s="105">
        <v>3.7</v>
      </c>
      <c r="F80" s="17">
        <v>3.8</v>
      </c>
    </row>
    <row r="81" spans="2:6" x14ac:dyDescent="0.25">
      <c r="B81" s="24">
        <v>3.9</v>
      </c>
      <c r="C81" s="103">
        <v>4</v>
      </c>
      <c r="D81" s="104">
        <v>7.8125E-3</v>
      </c>
      <c r="E81" s="105">
        <v>3.8</v>
      </c>
      <c r="F81" s="17">
        <v>3.8</v>
      </c>
    </row>
    <row r="82" spans="2:6" x14ac:dyDescent="0.25">
      <c r="B82" s="24">
        <v>3.9</v>
      </c>
      <c r="C82" s="103">
        <v>4</v>
      </c>
      <c r="D82" s="104">
        <v>7.9861111111111105E-3</v>
      </c>
      <c r="E82" s="105">
        <v>3.8</v>
      </c>
      <c r="F82" s="17">
        <v>3.8</v>
      </c>
    </row>
    <row r="83" spans="2:6" x14ac:dyDescent="0.25">
      <c r="B83" s="24">
        <v>3.9</v>
      </c>
      <c r="C83" s="103">
        <v>4</v>
      </c>
      <c r="D83" s="104">
        <v>8.1597222222222193E-3</v>
      </c>
      <c r="E83" s="105">
        <v>3.8</v>
      </c>
      <c r="F83" s="17">
        <v>3.8</v>
      </c>
    </row>
    <row r="84" spans="2:6" x14ac:dyDescent="0.25">
      <c r="B84" s="24">
        <v>3.9</v>
      </c>
      <c r="C84" s="103">
        <v>4</v>
      </c>
      <c r="D84" s="104">
        <v>8.3333333333333297E-3</v>
      </c>
      <c r="E84" s="105">
        <v>3.8</v>
      </c>
      <c r="F84" s="17">
        <v>3.8</v>
      </c>
    </row>
    <row r="85" spans="2:6" x14ac:dyDescent="0.25">
      <c r="B85" s="24">
        <v>3.9</v>
      </c>
      <c r="C85" s="103">
        <v>4</v>
      </c>
      <c r="D85" s="104">
        <v>8.5069444444444402E-3</v>
      </c>
      <c r="E85" s="105">
        <v>3.8</v>
      </c>
      <c r="F85" s="17">
        <v>3.8</v>
      </c>
    </row>
    <row r="86" spans="2:6" x14ac:dyDescent="0.25">
      <c r="B86" s="24">
        <v>3.9</v>
      </c>
      <c r="C86" s="103">
        <v>4</v>
      </c>
      <c r="D86" s="104">
        <v>8.6805555555555594E-3</v>
      </c>
      <c r="E86" s="105">
        <v>3.8</v>
      </c>
      <c r="F86" s="17">
        <v>3.8</v>
      </c>
    </row>
    <row r="87" spans="2:6" x14ac:dyDescent="0.25">
      <c r="B87" s="24">
        <v>3.9</v>
      </c>
      <c r="C87" s="103">
        <v>4</v>
      </c>
      <c r="D87" s="104">
        <v>8.8541666666666699E-3</v>
      </c>
      <c r="E87" s="105">
        <v>3.8</v>
      </c>
      <c r="F87" s="17">
        <v>3.8</v>
      </c>
    </row>
    <row r="88" spans="2:6" x14ac:dyDescent="0.25">
      <c r="B88" s="24">
        <v>4</v>
      </c>
      <c r="C88" s="103">
        <v>4</v>
      </c>
      <c r="D88" s="104">
        <v>9.0277777777777804E-3</v>
      </c>
      <c r="E88" s="105">
        <v>3.8</v>
      </c>
      <c r="F88" s="17">
        <v>3.8</v>
      </c>
    </row>
    <row r="89" spans="2:6" x14ac:dyDescent="0.25">
      <c r="B89" s="24">
        <v>4</v>
      </c>
      <c r="C89" s="103">
        <v>4</v>
      </c>
      <c r="D89" s="104">
        <v>9.2013888888888892E-3</v>
      </c>
      <c r="E89" s="105">
        <v>3.8</v>
      </c>
      <c r="F89" s="17">
        <v>3.8</v>
      </c>
    </row>
    <row r="90" spans="2:6" x14ac:dyDescent="0.25">
      <c r="B90" s="24">
        <v>4</v>
      </c>
      <c r="C90" s="103">
        <v>4</v>
      </c>
      <c r="D90" s="104">
        <v>9.3749999999999997E-3</v>
      </c>
      <c r="E90" s="105">
        <v>3.8</v>
      </c>
      <c r="F90" s="17">
        <v>3.8</v>
      </c>
    </row>
    <row r="91" spans="2:6" x14ac:dyDescent="0.25">
      <c r="B91" s="24">
        <v>4</v>
      </c>
      <c r="C91" s="103">
        <v>4</v>
      </c>
      <c r="D91" s="104">
        <v>9.5486111111111101E-3</v>
      </c>
      <c r="E91" s="105">
        <v>3.8</v>
      </c>
      <c r="F91" s="17">
        <v>3.8</v>
      </c>
    </row>
    <row r="92" spans="2:6" x14ac:dyDescent="0.25">
      <c r="B92" s="24">
        <v>4</v>
      </c>
      <c r="C92" s="103">
        <v>4</v>
      </c>
      <c r="D92" s="104">
        <v>9.7222222222222206E-3</v>
      </c>
      <c r="E92" s="105">
        <v>3.8</v>
      </c>
      <c r="F92" s="17">
        <v>3.8</v>
      </c>
    </row>
    <row r="93" spans="2:6" x14ac:dyDescent="0.25">
      <c r="B93" s="24">
        <v>4</v>
      </c>
      <c r="C93" s="103">
        <v>4</v>
      </c>
      <c r="D93" s="104">
        <v>9.8958333333333294E-3</v>
      </c>
      <c r="E93" s="105">
        <v>3.8</v>
      </c>
      <c r="F93" s="17">
        <v>3.8</v>
      </c>
    </row>
    <row r="94" spans="2:6" x14ac:dyDescent="0.25">
      <c r="B94" s="24">
        <v>4</v>
      </c>
      <c r="C94" s="103">
        <v>4</v>
      </c>
      <c r="D94" s="104">
        <v>1.00694444444444E-2</v>
      </c>
      <c r="E94" s="105">
        <v>3.8</v>
      </c>
      <c r="F94" s="17">
        <v>3.9</v>
      </c>
    </row>
    <row r="95" spans="2:6" x14ac:dyDescent="0.25">
      <c r="B95" s="24">
        <v>4</v>
      </c>
      <c r="C95" s="103">
        <v>4</v>
      </c>
      <c r="D95" s="104">
        <v>1.02430555555555E-2</v>
      </c>
      <c r="E95" s="105">
        <v>3.8</v>
      </c>
      <c r="F95" s="17">
        <v>3.9</v>
      </c>
    </row>
    <row r="96" spans="2:6" x14ac:dyDescent="0.25">
      <c r="B96" s="24">
        <v>4</v>
      </c>
      <c r="C96" s="103">
        <v>4</v>
      </c>
      <c r="D96" s="104">
        <v>1.0416666666666701E-2</v>
      </c>
      <c r="E96" s="105">
        <v>3.8</v>
      </c>
      <c r="F96" s="17">
        <v>3.9</v>
      </c>
    </row>
    <row r="97" spans="2:6" x14ac:dyDescent="0.25">
      <c r="B97" s="24">
        <v>4</v>
      </c>
      <c r="C97" s="103">
        <v>4</v>
      </c>
      <c r="D97" s="104">
        <v>1.0590277777777799E-2</v>
      </c>
      <c r="E97" s="105">
        <v>3.8</v>
      </c>
      <c r="F97" s="17">
        <v>3.9</v>
      </c>
    </row>
    <row r="98" spans="2:6" x14ac:dyDescent="0.25">
      <c r="B98" s="24">
        <v>4</v>
      </c>
      <c r="C98" s="103">
        <v>4</v>
      </c>
      <c r="D98" s="104">
        <v>1.0763888888888899E-2</v>
      </c>
      <c r="E98" s="105">
        <v>3.8</v>
      </c>
      <c r="F98" s="17">
        <v>3.9</v>
      </c>
    </row>
    <row r="99" spans="2:6" x14ac:dyDescent="0.25">
      <c r="B99" s="24">
        <v>4</v>
      </c>
      <c r="C99" s="103">
        <v>4</v>
      </c>
      <c r="D99" s="104">
        <v>1.0937499999999999E-2</v>
      </c>
      <c r="E99" s="105">
        <v>3.8</v>
      </c>
      <c r="F99" s="17">
        <v>3.9</v>
      </c>
    </row>
    <row r="100" spans="2:6" x14ac:dyDescent="0.25">
      <c r="B100" s="24">
        <v>4</v>
      </c>
      <c r="C100" s="103">
        <v>4</v>
      </c>
      <c r="D100" s="104">
        <v>1.1111111111111099E-2</v>
      </c>
      <c r="E100" s="105">
        <v>3.8</v>
      </c>
      <c r="F100" s="17">
        <v>3.9</v>
      </c>
    </row>
    <row r="101" spans="2:6" x14ac:dyDescent="0.25">
      <c r="B101" s="24">
        <v>4</v>
      </c>
      <c r="C101" s="103">
        <v>4</v>
      </c>
      <c r="D101" s="104">
        <v>1.1284722222222199E-2</v>
      </c>
      <c r="E101" s="105">
        <v>3.8</v>
      </c>
      <c r="F101" s="17">
        <v>3.9</v>
      </c>
    </row>
    <row r="102" spans="2:6" x14ac:dyDescent="0.25">
      <c r="B102" s="24">
        <v>4</v>
      </c>
      <c r="C102" s="103">
        <v>4</v>
      </c>
      <c r="D102" s="104">
        <v>1.14583333333333E-2</v>
      </c>
      <c r="E102" s="105">
        <v>3.8</v>
      </c>
      <c r="F102" s="17">
        <v>3.9</v>
      </c>
    </row>
    <row r="103" spans="2:6" x14ac:dyDescent="0.25">
      <c r="B103" s="24">
        <v>3.9</v>
      </c>
      <c r="C103" s="103">
        <v>4</v>
      </c>
      <c r="D103" s="104">
        <v>1.16319444444444E-2</v>
      </c>
      <c r="E103" s="105">
        <v>3.7</v>
      </c>
      <c r="F103" s="17">
        <v>3.8</v>
      </c>
    </row>
    <row r="104" spans="2:6" x14ac:dyDescent="0.25">
      <c r="B104" s="24">
        <v>3.8</v>
      </c>
      <c r="C104" s="103">
        <v>4</v>
      </c>
      <c r="D104" s="104">
        <v>1.18055555555555E-2</v>
      </c>
      <c r="E104" s="105">
        <v>3.6</v>
      </c>
      <c r="F104" s="17">
        <v>3.8</v>
      </c>
    </row>
    <row r="105" spans="2:6" x14ac:dyDescent="0.25">
      <c r="B105" s="24">
        <v>3.8</v>
      </c>
      <c r="C105" s="103">
        <v>3.9</v>
      </c>
      <c r="D105" s="104">
        <v>1.19791666666667E-2</v>
      </c>
      <c r="E105" s="105">
        <v>3.5</v>
      </c>
      <c r="F105" s="17">
        <v>3.7</v>
      </c>
    </row>
    <row r="106" spans="2:6" x14ac:dyDescent="0.25">
      <c r="B106" s="24">
        <v>3.7</v>
      </c>
      <c r="C106" s="103">
        <v>3.8</v>
      </c>
      <c r="D106" s="104">
        <v>1.2152777777777801E-2</v>
      </c>
      <c r="E106" s="105">
        <v>3.3</v>
      </c>
      <c r="F106" s="17">
        <v>3.5</v>
      </c>
    </row>
    <row r="107" spans="2:6" x14ac:dyDescent="0.25">
      <c r="B107" s="24">
        <v>3.6</v>
      </c>
      <c r="C107" s="103">
        <v>3.7</v>
      </c>
      <c r="D107" s="104">
        <v>1.2326388888888901E-2</v>
      </c>
      <c r="E107" s="105">
        <v>3.2</v>
      </c>
      <c r="F107" s="17">
        <v>3.4</v>
      </c>
    </row>
    <row r="108" spans="2:6" x14ac:dyDescent="0.25">
      <c r="B108" s="24">
        <v>3.5</v>
      </c>
      <c r="C108" s="103">
        <v>3.6</v>
      </c>
      <c r="D108" s="104">
        <v>1.2500000000000001E-2</v>
      </c>
      <c r="E108" s="105">
        <v>3.2</v>
      </c>
      <c r="F108" s="17">
        <v>3.3</v>
      </c>
    </row>
    <row r="109" spans="2:6" x14ac:dyDescent="0.25">
      <c r="B109" s="24">
        <v>3.4</v>
      </c>
      <c r="C109" s="103">
        <v>3.6</v>
      </c>
      <c r="D109" s="104">
        <v>1.2673611111111101E-2</v>
      </c>
      <c r="E109" s="105">
        <v>3.1</v>
      </c>
      <c r="F109" s="17">
        <v>3.2</v>
      </c>
    </row>
    <row r="110" spans="2:6" x14ac:dyDescent="0.25">
      <c r="B110" s="24">
        <v>3.4</v>
      </c>
      <c r="C110" s="103">
        <v>3.5</v>
      </c>
      <c r="D110" s="104">
        <v>1.2847222222222201E-2</v>
      </c>
      <c r="E110" s="105">
        <v>3</v>
      </c>
      <c r="F110" s="17">
        <v>3.2</v>
      </c>
    </row>
    <row r="111" spans="2:6" x14ac:dyDescent="0.25">
      <c r="B111" s="24">
        <v>3.3</v>
      </c>
      <c r="C111" s="103">
        <v>3.4</v>
      </c>
      <c r="D111" s="104">
        <v>1.3020833333333299E-2</v>
      </c>
      <c r="E111" s="105">
        <v>3</v>
      </c>
      <c r="F111" s="17">
        <v>3.1</v>
      </c>
    </row>
    <row r="112" spans="2:6" x14ac:dyDescent="0.25">
      <c r="B112" s="24">
        <v>3.3</v>
      </c>
      <c r="C112" s="103">
        <v>3.4</v>
      </c>
      <c r="D112" s="104">
        <v>1.3194444444444399E-2</v>
      </c>
      <c r="E112" s="105">
        <v>2.9</v>
      </c>
      <c r="F112" s="17">
        <v>3</v>
      </c>
    </row>
    <row r="113" spans="2:6" x14ac:dyDescent="0.25">
      <c r="B113" s="24">
        <v>3.3</v>
      </c>
      <c r="C113" s="103">
        <v>3.4</v>
      </c>
      <c r="D113" s="104">
        <v>1.3368055555555499E-2</v>
      </c>
      <c r="E113" s="105">
        <v>2.9</v>
      </c>
      <c r="F113" s="17">
        <v>3</v>
      </c>
    </row>
    <row r="114" spans="2:6" x14ac:dyDescent="0.25">
      <c r="B114" s="24">
        <v>3.3</v>
      </c>
      <c r="C114" s="103">
        <v>3.3</v>
      </c>
      <c r="D114" s="104">
        <v>1.35416666666667E-2</v>
      </c>
      <c r="E114" s="105">
        <v>2.9</v>
      </c>
      <c r="F114" s="17">
        <v>3</v>
      </c>
    </row>
    <row r="115" spans="2:6" x14ac:dyDescent="0.25">
      <c r="B115" s="24">
        <v>3.3</v>
      </c>
      <c r="C115" s="103">
        <v>3.3</v>
      </c>
      <c r="D115" s="104">
        <v>1.37152777777778E-2</v>
      </c>
      <c r="E115" s="105">
        <v>2.8</v>
      </c>
      <c r="F115" s="17">
        <v>2.9</v>
      </c>
    </row>
    <row r="116" spans="2:6" x14ac:dyDescent="0.25">
      <c r="B116" s="24">
        <v>3.3</v>
      </c>
      <c r="C116" s="103">
        <v>3.3</v>
      </c>
      <c r="D116" s="104">
        <v>1.38888888888889E-2</v>
      </c>
      <c r="E116" s="105">
        <v>2.8</v>
      </c>
      <c r="F116" s="17">
        <v>2.9</v>
      </c>
    </row>
    <row r="117" spans="2:6" x14ac:dyDescent="0.25">
      <c r="B117" s="24">
        <v>3.3</v>
      </c>
      <c r="C117" s="103">
        <v>3.3</v>
      </c>
      <c r="D117" s="104">
        <v>1.40625E-2</v>
      </c>
      <c r="E117" s="105">
        <v>2.8</v>
      </c>
      <c r="F117" s="17">
        <v>2.9</v>
      </c>
    </row>
    <row r="118" spans="2:6" x14ac:dyDescent="0.25">
      <c r="B118" s="24">
        <v>3.3</v>
      </c>
      <c r="C118" s="103">
        <v>3.4</v>
      </c>
      <c r="D118" s="104">
        <v>1.42361111111111E-2</v>
      </c>
      <c r="E118" s="105">
        <v>2.8</v>
      </c>
      <c r="F118" s="17">
        <v>2.9</v>
      </c>
    </row>
    <row r="119" spans="2:6" x14ac:dyDescent="0.25">
      <c r="B119" s="24">
        <v>3.4</v>
      </c>
      <c r="C119" s="103">
        <v>3.4</v>
      </c>
      <c r="D119" s="104">
        <v>1.4409722222222201E-2</v>
      </c>
      <c r="E119" s="105">
        <v>2.8</v>
      </c>
      <c r="F119" s="17">
        <v>2.9</v>
      </c>
    </row>
    <row r="120" spans="2:6" x14ac:dyDescent="0.25">
      <c r="B120" s="24">
        <v>3.4</v>
      </c>
      <c r="C120" s="103">
        <v>3.4</v>
      </c>
      <c r="D120" s="104">
        <v>1.4583333333333301E-2</v>
      </c>
      <c r="E120" s="105">
        <v>2.8</v>
      </c>
      <c r="F120" s="17">
        <v>2.9</v>
      </c>
    </row>
    <row r="121" spans="2:6" x14ac:dyDescent="0.25">
      <c r="B121" s="24">
        <v>3.4</v>
      </c>
      <c r="C121" s="103">
        <v>3.5</v>
      </c>
      <c r="D121" s="104">
        <v>1.4756944444444401E-2</v>
      </c>
      <c r="E121" s="105">
        <v>2.8</v>
      </c>
      <c r="F121" s="17">
        <v>2.9</v>
      </c>
    </row>
    <row r="122" spans="2:6" x14ac:dyDescent="0.25">
      <c r="B122" s="24">
        <v>3.5</v>
      </c>
      <c r="C122" s="103">
        <v>3.5</v>
      </c>
      <c r="D122" s="104">
        <v>1.4930555555555501E-2</v>
      </c>
      <c r="E122" s="105">
        <v>2.8</v>
      </c>
      <c r="F122" s="17">
        <v>2.9</v>
      </c>
    </row>
    <row r="123" spans="2:6" x14ac:dyDescent="0.25">
      <c r="B123" s="24">
        <v>3.5</v>
      </c>
      <c r="C123" s="103">
        <v>3.6</v>
      </c>
      <c r="D123" s="104">
        <v>1.51041666666667E-2</v>
      </c>
      <c r="E123" s="105">
        <v>2.8</v>
      </c>
      <c r="F123" s="17">
        <v>2.9</v>
      </c>
    </row>
    <row r="124" spans="2:6" x14ac:dyDescent="0.25">
      <c r="B124" s="24">
        <v>3.6</v>
      </c>
      <c r="C124" s="103">
        <v>3.6</v>
      </c>
      <c r="D124" s="104">
        <v>1.52777777777778E-2</v>
      </c>
      <c r="E124" s="105">
        <v>2.8</v>
      </c>
      <c r="F124" s="17">
        <v>2.9</v>
      </c>
    </row>
    <row r="125" spans="2:6" x14ac:dyDescent="0.25">
      <c r="B125" s="24">
        <v>3.6</v>
      </c>
      <c r="C125" s="103">
        <v>3.6</v>
      </c>
      <c r="D125" s="104">
        <v>1.54513888888889E-2</v>
      </c>
      <c r="E125" s="105">
        <v>2.8</v>
      </c>
      <c r="F125" s="17">
        <v>2.9</v>
      </c>
    </row>
    <row r="126" spans="2:6" x14ac:dyDescent="0.25">
      <c r="B126" s="24">
        <v>3.6</v>
      </c>
      <c r="C126" s="103">
        <v>3.7</v>
      </c>
      <c r="D126" s="104">
        <v>1.5625E-2</v>
      </c>
      <c r="E126" s="105">
        <v>2.9</v>
      </c>
      <c r="F126" s="17">
        <v>2.9</v>
      </c>
    </row>
    <row r="127" spans="2:6" x14ac:dyDescent="0.25">
      <c r="B127" s="24">
        <v>3.6</v>
      </c>
      <c r="C127" s="103">
        <v>3.7</v>
      </c>
      <c r="D127" s="104">
        <v>1.57986111111111E-2</v>
      </c>
      <c r="E127" s="105">
        <v>3</v>
      </c>
      <c r="F127" s="17">
        <v>3</v>
      </c>
    </row>
    <row r="128" spans="2:6" x14ac:dyDescent="0.25">
      <c r="B128" s="24">
        <v>3.7</v>
      </c>
      <c r="C128" s="103">
        <v>3.7</v>
      </c>
      <c r="D128" s="104">
        <v>1.59722222222222E-2</v>
      </c>
      <c r="E128" s="105">
        <v>3</v>
      </c>
      <c r="F128" s="17">
        <v>3.1</v>
      </c>
    </row>
    <row r="129" spans="2:6" x14ac:dyDescent="0.25">
      <c r="B129" s="24">
        <v>3.7</v>
      </c>
      <c r="C129" s="103">
        <v>3.8</v>
      </c>
      <c r="D129" s="104">
        <v>1.61458333333333E-2</v>
      </c>
      <c r="E129" s="105">
        <v>3.1</v>
      </c>
      <c r="F129" s="17">
        <v>3.1</v>
      </c>
    </row>
    <row r="130" spans="2:6" x14ac:dyDescent="0.25">
      <c r="B130" s="24">
        <v>3.7</v>
      </c>
      <c r="C130" s="103">
        <v>3.8</v>
      </c>
      <c r="D130" s="104">
        <v>1.63194444444444E-2</v>
      </c>
      <c r="E130" s="105">
        <v>3.1</v>
      </c>
      <c r="F130" s="17">
        <v>3.1</v>
      </c>
    </row>
    <row r="131" spans="2:6" x14ac:dyDescent="0.25">
      <c r="B131" s="24">
        <v>3.7</v>
      </c>
      <c r="C131" s="103">
        <v>3.8</v>
      </c>
      <c r="D131" s="104">
        <v>1.64930555555555E-2</v>
      </c>
      <c r="E131" s="105">
        <v>3.2</v>
      </c>
      <c r="F131" s="17">
        <v>3.2</v>
      </c>
    </row>
    <row r="132" spans="2:6" x14ac:dyDescent="0.25">
      <c r="B132" s="24">
        <v>3.7</v>
      </c>
      <c r="C132" s="103">
        <v>3.8</v>
      </c>
      <c r="D132" s="104">
        <v>1.6666666666666701E-2</v>
      </c>
      <c r="E132" s="105">
        <v>3.2</v>
      </c>
      <c r="F132" s="17">
        <v>3.2</v>
      </c>
    </row>
    <row r="133" spans="2:6" x14ac:dyDescent="0.25">
      <c r="B133" s="24">
        <v>3.8</v>
      </c>
      <c r="C133" s="103">
        <v>3.8</v>
      </c>
      <c r="D133" s="104">
        <v>1.6840277777777801E-2</v>
      </c>
      <c r="E133" s="105">
        <v>3.3</v>
      </c>
      <c r="F133" s="17">
        <v>3.3</v>
      </c>
    </row>
    <row r="134" spans="2:6" x14ac:dyDescent="0.25">
      <c r="B134" s="24"/>
      <c r="C134" s="103"/>
      <c r="D134" s="104">
        <v>1.7013888888888901E-2</v>
      </c>
      <c r="E134" s="105">
        <v>3.3</v>
      </c>
      <c r="F134" s="17">
        <v>3.3</v>
      </c>
    </row>
    <row r="135" spans="2:6" x14ac:dyDescent="0.25">
      <c r="B135" s="24"/>
      <c r="C135" s="103"/>
      <c r="D135" s="104">
        <v>1.7187500000000001E-2</v>
      </c>
      <c r="E135" s="105">
        <v>3.3</v>
      </c>
      <c r="F135" s="17">
        <v>3.4</v>
      </c>
    </row>
    <row r="136" spans="2:6" x14ac:dyDescent="0.25">
      <c r="B136" s="24"/>
      <c r="C136" s="103"/>
      <c r="D136" s="104">
        <v>1.7361111111111101E-2</v>
      </c>
      <c r="E136" s="105">
        <v>3.3</v>
      </c>
      <c r="F136" s="17">
        <v>3.4</v>
      </c>
    </row>
    <row r="137" spans="2:6" x14ac:dyDescent="0.25">
      <c r="B137" s="24"/>
      <c r="C137" s="103"/>
      <c r="D137" s="104">
        <v>1.7534722222222202E-2</v>
      </c>
      <c r="E137" s="105">
        <v>3.4</v>
      </c>
      <c r="F137" s="17">
        <v>3.4</v>
      </c>
    </row>
    <row r="138" spans="2:6" x14ac:dyDescent="0.25">
      <c r="B138" s="24"/>
      <c r="C138" s="103"/>
      <c r="D138" s="104">
        <v>1.7708333333333302E-2</v>
      </c>
      <c r="E138" s="105">
        <v>3.4</v>
      </c>
      <c r="F138" s="17">
        <v>3.5</v>
      </c>
    </row>
    <row r="139" spans="2:6" x14ac:dyDescent="0.25">
      <c r="B139" s="24"/>
      <c r="C139" s="103"/>
      <c r="D139" s="104">
        <v>1.7881944444444402E-2</v>
      </c>
      <c r="E139" s="105">
        <v>3.4</v>
      </c>
      <c r="F139" s="17">
        <v>3.5</v>
      </c>
    </row>
    <row r="140" spans="2:6" x14ac:dyDescent="0.25">
      <c r="B140" s="24"/>
      <c r="C140" s="103"/>
      <c r="D140" s="104">
        <v>1.8055555555555498E-2</v>
      </c>
      <c r="E140" s="105">
        <v>3.5</v>
      </c>
      <c r="F140" s="17">
        <v>3.5</v>
      </c>
    </row>
    <row r="141" spans="2:6" x14ac:dyDescent="0.25">
      <c r="B141" s="24"/>
      <c r="C141" s="103"/>
      <c r="D141" s="104">
        <v>1.8229166666666699E-2</v>
      </c>
      <c r="E141" s="105">
        <v>3.5</v>
      </c>
      <c r="F141" s="17">
        <v>3.5</v>
      </c>
    </row>
    <row r="142" spans="2:6" x14ac:dyDescent="0.25">
      <c r="B142" s="24"/>
      <c r="C142" s="103"/>
      <c r="D142" s="104">
        <v>1.8402777777777799E-2</v>
      </c>
      <c r="E142" s="105">
        <v>3.5</v>
      </c>
      <c r="F142" s="17">
        <v>3.5</v>
      </c>
    </row>
    <row r="143" spans="2:6" x14ac:dyDescent="0.25">
      <c r="B143" s="24"/>
      <c r="C143" s="103"/>
      <c r="D143" s="104">
        <v>1.8576388888888899E-2</v>
      </c>
      <c r="E143" s="105">
        <v>3.5</v>
      </c>
      <c r="F143" s="17">
        <v>3.6</v>
      </c>
    </row>
    <row r="144" spans="2:6" x14ac:dyDescent="0.25">
      <c r="B144" s="24"/>
      <c r="C144" s="103"/>
      <c r="D144" s="104">
        <v>1.8749999999999999E-2</v>
      </c>
      <c r="E144" s="105">
        <v>3.5</v>
      </c>
      <c r="F144" s="17">
        <v>3.6</v>
      </c>
    </row>
    <row r="145" spans="2:6" x14ac:dyDescent="0.25">
      <c r="B145" s="24"/>
      <c r="C145" s="103"/>
      <c r="D145" s="104">
        <v>1.8923611111111099E-2</v>
      </c>
      <c r="E145" s="105">
        <v>3.5</v>
      </c>
      <c r="F145" s="17">
        <v>3.6</v>
      </c>
    </row>
    <row r="146" spans="2:6" ht="15.75" thickBot="1" x14ac:dyDescent="0.3">
      <c r="B146" s="106"/>
      <c r="C146" s="107"/>
      <c r="D146" s="108">
        <v>1.9097222222222199E-2</v>
      </c>
      <c r="E146" s="28">
        <v>3.6</v>
      </c>
      <c r="F146" s="32">
        <v>3.6</v>
      </c>
    </row>
  </sheetData>
  <mergeCells count="16">
    <mergeCell ref="G20:J20"/>
    <mergeCell ref="G21:J21"/>
    <mergeCell ref="B34:F34"/>
    <mergeCell ref="J15:K15"/>
    <mergeCell ref="L15:M15"/>
    <mergeCell ref="J16:K16"/>
    <mergeCell ref="L16:M16"/>
    <mergeCell ref="G18:L18"/>
    <mergeCell ref="G19:J19"/>
    <mergeCell ref="F2:O3"/>
    <mergeCell ref="O6:R6"/>
    <mergeCell ref="O9:P9"/>
    <mergeCell ref="O10:P10"/>
    <mergeCell ref="O11:P11"/>
    <mergeCell ref="J14:K14"/>
    <mergeCell ref="L14:M1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27"/>
  <sheetViews>
    <sheetView tabSelected="1" workbookViewId="0">
      <selection activeCell="Y50" sqref="Y50"/>
    </sheetView>
  </sheetViews>
  <sheetFormatPr defaultRowHeight="15" x14ac:dyDescent="0.25"/>
  <cols>
    <col min="2" max="2" width="23.5703125" customWidth="1"/>
    <col min="3" max="23" width="6.85546875" customWidth="1"/>
  </cols>
  <sheetData>
    <row r="2" spans="2:24" x14ac:dyDescent="0.25">
      <c r="C2" s="109" t="s">
        <v>59</v>
      </c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</row>
    <row r="3" spans="2:24" x14ac:dyDescent="0.25">
      <c r="C3" s="35">
        <v>-10</v>
      </c>
      <c r="D3" s="35">
        <v>-9</v>
      </c>
      <c r="E3" s="35">
        <v>-8</v>
      </c>
      <c r="F3" s="35">
        <v>-7</v>
      </c>
      <c r="G3" s="35">
        <v>-6</v>
      </c>
      <c r="H3" s="35">
        <v>-5</v>
      </c>
      <c r="I3" s="35">
        <v>-4</v>
      </c>
      <c r="J3" s="35">
        <v>-3</v>
      </c>
      <c r="K3" s="35">
        <v>-2</v>
      </c>
      <c r="L3" s="35">
        <v>-1</v>
      </c>
      <c r="M3" s="35">
        <v>0</v>
      </c>
      <c r="N3" s="35">
        <v>1</v>
      </c>
      <c r="O3" s="35">
        <v>2</v>
      </c>
      <c r="P3" s="35">
        <v>3</v>
      </c>
      <c r="Q3" s="35">
        <v>4</v>
      </c>
      <c r="R3" s="35">
        <v>5</v>
      </c>
      <c r="S3" s="35">
        <v>6</v>
      </c>
      <c r="T3" s="35">
        <v>7</v>
      </c>
      <c r="U3" s="35">
        <v>8</v>
      </c>
      <c r="V3" s="35">
        <v>9</v>
      </c>
      <c r="W3" s="35">
        <v>10</v>
      </c>
    </row>
    <row r="4" spans="2:24" x14ac:dyDescent="0.25">
      <c r="B4" s="35" t="s">
        <v>56</v>
      </c>
      <c r="C4" s="110">
        <v>1.1758788928000001E-2</v>
      </c>
      <c r="D4" s="110">
        <v>1.1107200000000001E-2</v>
      </c>
      <c r="E4" s="110">
        <v>1.0483299999999999E-2</v>
      </c>
      <c r="F4" s="110">
        <v>9.8868000000000011E-3</v>
      </c>
      <c r="G4" s="110">
        <v>9.3176999999999999E-3</v>
      </c>
      <c r="H4" s="110">
        <v>8.7759999999999991E-3</v>
      </c>
      <c r="I4" s="110">
        <v>8.2617000000000003E-3</v>
      </c>
      <c r="J4" s="110">
        <v>7.774800000000001E-3</v>
      </c>
      <c r="K4" s="110">
        <v>7.3153000000000003E-3</v>
      </c>
      <c r="L4" s="110">
        <v>6.8832000000000008E-3</v>
      </c>
      <c r="M4" s="110">
        <v>6.4785025919999991E-3</v>
      </c>
      <c r="N4" s="110">
        <v>6.1012000000000002E-3</v>
      </c>
      <c r="O4" s="110">
        <v>5.7513000000000009E-3</v>
      </c>
      <c r="P4" s="110">
        <v>5.428800000000001E-3</v>
      </c>
      <c r="Q4" s="110">
        <v>5.1336999999999997E-3</v>
      </c>
      <c r="R4" s="110">
        <v>4.8660000000000005E-3</v>
      </c>
      <c r="S4" s="110">
        <v>4.6257E-3</v>
      </c>
      <c r="T4" s="110">
        <v>4.4128000000000006E-3</v>
      </c>
      <c r="U4" s="110">
        <v>4.2273000000000007E-3</v>
      </c>
      <c r="V4" s="110">
        <v>4.0692000000000002E-3</v>
      </c>
      <c r="W4" s="110">
        <v>3.9383225600000005E-3</v>
      </c>
      <c r="X4" s="35" t="s">
        <v>63</v>
      </c>
    </row>
    <row r="5" spans="2:24" x14ac:dyDescent="0.25">
      <c r="B5" s="35" t="s">
        <v>57</v>
      </c>
      <c r="C5">
        <v>971.69902480639996</v>
      </c>
      <c r="D5">
        <v>970.95700000000011</v>
      </c>
      <c r="E5">
        <v>970.60800000000006</v>
      </c>
      <c r="F5">
        <v>970.25300000000004</v>
      </c>
      <c r="G5">
        <v>969.89199999999994</v>
      </c>
      <c r="H5">
        <v>969.52499999999998</v>
      </c>
      <c r="I5">
        <v>969.15200000000004</v>
      </c>
      <c r="J5">
        <v>968.77300000000002</v>
      </c>
      <c r="K5">
        <v>968.38800000000003</v>
      </c>
      <c r="L5">
        <v>967.99699999999996</v>
      </c>
      <c r="M5">
        <v>967.59845222400008</v>
      </c>
      <c r="N5">
        <v>967.197</v>
      </c>
      <c r="O5">
        <v>966.78800000000001</v>
      </c>
      <c r="P5">
        <v>966.37300000000005</v>
      </c>
      <c r="Q5">
        <v>965.952</v>
      </c>
      <c r="R5">
        <v>965.52499999999998</v>
      </c>
      <c r="S5">
        <v>965.0920000000001</v>
      </c>
      <c r="T5">
        <v>964.65300000000002</v>
      </c>
      <c r="U5">
        <v>964.20800000000008</v>
      </c>
      <c r="V5">
        <v>963.75699999999995</v>
      </c>
      <c r="W5">
        <v>962.80468159999998</v>
      </c>
      <c r="X5" s="35" t="s">
        <v>36</v>
      </c>
    </row>
    <row r="6" spans="2:24" x14ac:dyDescent="0.25">
      <c r="B6" s="35" t="s">
        <v>58</v>
      </c>
      <c r="C6">
        <v>4.1744145471999996</v>
      </c>
      <c r="D6">
        <v>4.1793100000000001</v>
      </c>
      <c r="E6">
        <v>4.1837400000000002</v>
      </c>
      <c r="F6">
        <v>4.1879900000000001</v>
      </c>
      <c r="G6">
        <v>4.1920599999999997</v>
      </c>
      <c r="H6">
        <v>4.1959499999999998</v>
      </c>
      <c r="I6">
        <v>4.1996599999999997</v>
      </c>
      <c r="J6">
        <v>4.2031900000000002</v>
      </c>
      <c r="K6">
        <v>4.2065399999999995</v>
      </c>
      <c r="L6">
        <v>4.2097100000000003</v>
      </c>
      <c r="M6">
        <v>4.2127312994304003</v>
      </c>
      <c r="N6">
        <v>4.2155100000000001</v>
      </c>
      <c r="O6">
        <v>4.21814</v>
      </c>
      <c r="P6">
        <v>4.2205899999999996</v>
      </c>
      <c r="Q6">
        <v>4.2228599999999998</v>
      </c>
      <c r="R6">
        <v>4.2249499999999998</v>
      </c>
      <c r="S6">
        <v>4.2268600000000003</v>
      </c>
      <c r="T6">
        <v>4.2285899999999996</v>
      </c>
      <c r="U6">
        <v>4.2301399999999996</v>
      </c>
      <c r="V6">
        <v>4.2315100000000001</v>
      </c>
      <c r="W6">
        <v>4.2327518652928005</v>
      </c>
      <c r="X6" s="35" t="s">
        <v>35</v>
      </c>
    </row>
    <row r="8" spans="2:24" x14ac:dyDescent="0.25">
      <c r="B8" s="35" t="s">
        <v>60</v>
      </c>
      <c r="C8" s="111">
        <f>'Maawiinan ominaisuudet'!C$5*'Kaivon syvyys'!$J$12*('Kaivon syvyys'!$Q$9/1000)/C$4</f>
        <v>1281.4752030307554</v>
      </c>
      <c r="D8" s="111">
        <f>'Maawiinan ominaisuudet'!D$5*'Kaivon syvyys'!$J$12*('Kaivon syvyys'!$Q$9/1000)/D$4</f>
        <v>1355.6152314917633</v>
      </c>
      <c r="E8" s="111">
        <f>'Maawiinan ominaisuudet'!E$5*'Kaivon syvyys'!$J$12*('Kaivon syvyys'!$Q$9/1000)/E$4</f>
        <v>1435.7766534521395</v>
      </c>
      <c r="F8" s="111">
        <f>'Maawiinan ominaisuudet'!F$5*'Kaivon syvyys'!$J$12*('Kaivon syvyys'!$Q$9/1000)/F$4</f>
        <v>1521.8445036013752</v>
      </c>
      <c r="G8" s="111">
        <f>'Maawiinan ominaisuudet'!G$5*'Kaivon syvyys'!$J$12*('Kaivon syvyys'!$Q$9/1000)/G$4</f>
        <v>1614.1938504608552</v>
      </c>
      <c r="H8" s="111">
        <f>'Maawiinan ominaisuudet'!H$5*'Kaivon syvyys'!$J$12*('Kaivon syvyys'!$Q$9/1000)/H$4</f>
        <v>1713.1817226337641</v>
      </c>
      <c r="I8" s="111">
        <f>'Maawiinan ominaisuudet'!I$5*'Kaivon syvyys'!$J$12*('Kaivon syvyys'!$Q$9/1000)/I$4</f>
        <v>1819.129054600201</v>
      </c>
      <c r="J8" s="111">
        <f>'Maawiinan ominaisuudet'!J$5*'Kaivon syvyys'!$J$12*('Kaivon syvyys'!$Q$9/1000)/J$4</f>
        <v>1932.296802246851</v>
      </c>
      <c r="K8" s="111">
        <f>'Maawiinan ominaisuudet'!K$5*'Kaivon syvyys'!$J$12*('Kaivon syvyys'!$Q$9/1000)/K$4</f>
        <v>2052.855084684008</v>
      </c>
      <c r="L8" s="111">
        <f>'Maawiinan ominaisuudet'!L$5*'Kaivon syvyys'!$J$12*('Kaivon syvyys'!$Q$9/1000)/L$4</f>
        <v>2180.844284494246</v>
      </c>
      <c r="M8" s="111">
        <f>'Maawiinan ominaisuudet'!M$5*'Kaivon syvyys'!$J$12*('Kaivon syvyys'!$Q$9/1000)/M$4</f>
        <v>2316.1226991973167</v>
      </c>
      <c r="N8" s="111">
        <f>'Maawiinan ominaisuudet'!N$5*'Kaivon syvyys'!$J$12*('Kaivon syvyys'!$Q$9/1000)/N$4</f>
        <v>2458.3330165540956</v>
      </c>
      <c r="O8" s="111">
        <f>'Maawiinan ominaisuudet'!O$5*'Kaivon syvyys'!$J$12*('Kaivon syvyys'!$Q$9/1000)/O$4</f>
        <v>2606.791307030936</v>
      </c>
      <c r="P8" s="111">
        <f>'Maawiinan ominaisuudet'!P$5*'Kaivon syvyys'!$J$12*('Kaivon syvyys'!$Q$9/1000)/P$4</f>
        <v>2760.4633146949541</v>
      </c>
      <c r="Q8" s="111">
        <f>'Maawiinan ominaisuudet'!Q$5*'Kaivon syvyys'!$J$12*('Kaivon syvyys'!$Q$9/1000)/Q$4</f>
        <v>2917.8710475225826</v>
      </c>
      <c r="R8" s="111">
        <f>'Maawiinan ominaisuudet'!R$5*'Kaivon syvyys'!$J$12*('Kaivon syvyys'!$Q$9/1000)/R$4</f>
        <v>3077.0351224165966</v>
      </c>
      <c r="S8" s="111">
        <f>'Maawiinan ominaisuudet'!S$5*'Kaivon syvyys'!$J$12*('Kaivon syvyys'!$Q$9/1000)/S$4</f>
        <v>3235.4320794373634</v>
      </c>
      <c r="T8" s="111">
        <f>'Maawiinan ominaisuudet'!T$5*'Kaivon syvyys'!$J$12*('Kaivon syvyys'!$Q$9/1000)/T$4</f>
        <v>3389.9860381593144</v>
      </c>
      <c r="U8" s="111">
        <f>'Maawiinan ominaisuudet'!U$5*'Kaivon syvyys'!$J$12*('Kaivon syvyys'!$Q$9/1000)/U$4</f>
        <v>3537.1110552095211</v>
      </c>
      <c r="V8" s="111">
        <f>'Maawiinan ominaisuudet'!V$5*'Kaivon syvyys'!$J$12*('Kaivon syvyys'!$Q$9/1000)/V$4</f>
        <v>3672.8191520069695</v>
      </c>
      <c r="W8" s="111">
        <f>'Maawiinan ominaisuudet'!W$5*'Kaivon syvyys'!$J$12*('Kaivon syvyys'!$Q$9/1000)/W$4</f>
        <v>3791.1236101073732</v>
      </c>
    </row>
    <row r="9" spans="2:24" x14ac:dyDescent="0.25">
      <c r="B9" s="35" t="s">
        <v>61</v>
      </c>
    </row>
    <row r="22" spans="2:23" x14ac:dyDescent="0.25">
      <c r="C22">
        <v>0.15</v>
      </c>
      <c r="D22">
        <v>0.2</v>
      </c>
      <c r="E22">
        <v>0.25</v>
      </c>
      <c r="F22">
        <v>0.3</v>
      </c>
      <c r="G22">
        <v>0.35</v>
      </c>
      <c r="H22">
        <v>0.4</v>
      </c>
      <c r="I22">
        <v>0.45</v>
      </c>
      <c r="J22">
        <v>0.5</v>
      </c>
      <c r="K22">
        <v>0.55000000000000004</v>
      </c>
      <c r="L22">
        <v>0.6</v>
      </c>
      <c r="M22">
        <v>0.65</v>
      </c>
      <c r="N22">
        <v>0.7</v>
      </c>
      <c r="O22">
        <v>0.75</v>
      </c>
      <c r="P22">
        <v>0.8</v>
      </c>
      <c r="Q22">
        <v>0.85</v>
      </c>
      <c r="R22" t="s">
        <v>64</v>
      </c>
    </row>
    <row r="23" spans="2:23" x14ac:dyDescent="0.25">
      <c r="C23">
        <f>C22*3600</f>
        <v>540</v>
      </c>
      <c r="D23">
        <f>D22*3600</f>
        <v>720</v>
      </c>
      <c r="E23">
        <f t="shared" ref="E23:Q23" si="0">E22*3600</f>
        <v>900</v>
      </c>
      <c r="F23">
        <f t="shared" si="0"/>
        <v>1080</v>
      </c>
      <c r="G23">
        <f t="shared" si="0"/>
        <v>1260</v>
      </c>
      <c r="H23">
        <f t="shared" si="0"/>
        <v>1440</v>
      </c>
      <c r="I23">
        <f t="shared" si="0"/>
        <v>1620</v>
      </c>
      <c r="J23">
        <f t="shared" si="0"/>
        <v>1800</v>
      </c>
      <c r="K23">
        <f t="shared" si="0"/>
        <v>1980.0000000000002</v>
      </c>
      <c r="L23">
        <f t="shared" si="0"/>
        <v>2160</v>
      </c>
      <c r="M23">
        <f t="shared" si="0"/>
        <v>2340</v>
      </c>
      <c r="N23">
        <f t="shared" si="0"/>
        <v>2520</v>
      </c>
      <c r="O23">
        <f t="shared" si="0"/>
        <v>2700</v>
      </c>
      <c r="P23">
        <f t="shared" si="0"/>
        <v>2880</v>
      </c>
      <c r="Q23">
        <f t="shared" si="0"/>
        <v>3060</v>
      </c>
      <c r="R23" t="s">
        <v>65</v>
      </c>
    </row>
    <row r="24" spans="2:23" x14ac:dyDescent="0.25">
      <c r="C24" s="111">
        <f>$M$5*(C$23/1000)/(3600*PI()*('Kaivon syvyys'!$Q$9/1000/2)^2)*('Kaivon syvyys'!$Q$9/1000)/$M$4</f>
        <v>810.36232601216818</v>
      </c>
      <c r="D24" s="111">
        <f>$L$5*(D$23/1000)/(3600*PI()*('Kaivon syvyys'!$Q$9/1000/2)^2)*('Kaivon syvyys'!$Q$9/1000)/$L$4</f>
        <v>1017.3750280533195</v>
      </c>
      <c r="E24" s="111">
        <f>$L$5*(E$23/1000)/(3600*PI()*('Kaivon syvyys'!$Q$9/1000/2)^2)*('Kaivon syvyys'!$Q$9/1000)/$L$4</f>
        <v>1271.7187850666494</v>
      </c>
      <c r="F24" s="111">
        <f>$L$5*(F$23/1000)/(3600*PI()*('Kaivon syvyys'!$Q$9/1000/2)^2)*('Kaivon syvyys'!$Q$9/1000)/$L$4</f>
        <v>1526.0625420799793</v>
      </c>
      <c r="G24" s="111">
        <f>$L$5*(G$23/1000)/(3600*PI()*('Kaivon syvyys'!$Q$9/1000/2)^2)*('Kaivon syvyys'!$Q$9/1000)/$L$4</f>
        <v>1780.4062990933091</v>
      </c>
      <c r="H24" s="111">
        <f>$L$5*(H$23/1000)/(3600*PI()*('Kaivon syvyys'!$Q$9/1000/2)^2)*('Kaivon syvyys'!$Q$9/1000)/$L$4</f>
        <v>2034.750056106639</v>
      </c>
      <c r="I24" s="111">
        <f>$L$5*(I$23/1000)/(3600*PI()*('Kaivon syvyys'!$Q$9/1000/2)^2)*('Kaivon syvyys'!$Q$9/1000)/$L$4</f>
        <v>2289.0938131199691</v>
      </c>
      <c r="J24" s="111">
        <f>$L$5*(J$23/1000)/(3600*PI()*('Kaivon syvyys'!$Q$9/1000/2)^2)*('Kaivon syvyys'!$Q$9/1000)/$L$4</f>
        <v>2543.4375701332988</v>
      </c>
      <c r="K24" s="111">
        <f>$L$5*(K$23/1000)/(3600*PI()*('Kaivon syvyys'!$Q$9/1000/2)^2)*('Kaivon syvyys'!$Q$9/1000)/$L$4</f>
        <v>2797.7813271466284</v>
      </c>
      <c r="L24" s="111">
        <f>$L$5*(L$23/1000)/(3600*PI()*('Kaivon syvyys'!$Q$9/1000/2)^2)*('Kaivon syvyys'!$Q$9/1000)/$L$4</f>
        <v>3052.1250841599585</v>
      </c>
      <c r="M24" s="111">
        <f>$L$5*(M$23/1000)/(3600*PI()*('Kaivon syvyys'!$Q$9/1000/2)^2)*('Kaivon syvyys'!$Q$9/1000)/$L$4</f>
        <v>3306.4688411732882</v>
      </c>
      <c r="N24" s="111">
        <f>$L$5*(N$23/1000)/(3600*PI()*('Kaivon syvyys'!$Q$9/1000/2)^2)*('Kaivon syvyys'!$Q$9/1000)/$L$4</f>
        <v>3560.8125981866183</v>
      </c>
      <c r="O24" s="111">
        <f>$L$5*(O$23/1000)/(3600*PI()*('Kaivon syvyys'!$Q$9/1000/2)^2)*('Kaivon syvyys'!$Q$9/1000)/$L$4</f>
        <v>3815.1563551999475</v>
      </c>
      <c r="P24" s="111">
        <f>$L$5*(P$23/1000)/(3600*PI()*('Kaivon syvyys'!$Q$9/1000/2)^2)*('Kaivon syvyys'!$Q$9/1000)/$L$4</f>
        <v>4069.500112213278</v>
      </c>
      <c r="Q24" s="111">
        <f>$L$5*(Q$23/1000)/(3600*PI()*('Kaivon syvyys'!$Q$9/1000/2)^2)*('Kaivon syvyys'!$Q$9/1000)/$L$4</f>
        <v>4323.8438692266081</v>
      </c>
      <c r="R24" s="111" t="s">
        <v>66</v>
      </c>
      <c r="S24" s="111"/>
      <c r="T24" s="111"/>
      <c r="U24" s="111"/>
      <c r="V24" s="111"/>
      <c r="W24" s="111"/>
    </row>
    <row r="26" spans="2:23" x14ac:dyDescent="0.25">
      <c r="B26" s="112" t="s">
        <v>68</v>
      </c>
    </row>
    <row r="27" spans="2:23" x14ac:dyDescent="0.25">
      <c r="B27" s="35" t="s">
        <v>67</v>
      </c>
    </row>
  </sheetData>
  <mergeCells count="1">
    <mergeCell ref="C2:W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Kaivon syvyys</vt:lpstr>
      <vt:lpstr>Maawiinan ominaisuudet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2015-10-17T13:10:26Z</dcterms:created>
  <dcterms:modified xsi:type="dcterms:W3CDTF">2015-10-24T06:51:23Z</dcterms:modified>
</cp:coreProperties>
</file>