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45" windowWidth="20115" windowHeight="9975" activeTab="1"/>
  </bookViews>
  <sheets>
    <sheet name="Sheet1" sheetId="1" r:id="rId1"/>
    <sheet name="MLP tuotot &amp; kulutukset" sheetId="2" r:id="rId2"/>
    <sheet name="Sheet3" sheetId="3" r:id="rId3"/>
  </sheets>
  <calcPr calcId="145621"/>
  <fileRecoveryPr repairLoad="1"/>
</workbook>
</file>

<file path=xl/calcChain.xml><?xml version="1.0" encoding="utf-8"?>
<calcChain xmlns="http://schemas.openxmlformats.org/spreadsheetml/2006/main">
  <c r="M2" i="2" l="1"/>
  <c r="M3" i="2"/>
  <c r="M4" i="2"/>
  <c r="M5" i="2"/>
  <c r="M6" i="2"/>
  <c r="M7" i="2"/>
  <c r="K2" i="2"/>
  <c r="K3" i="2"/>
  <c r="K4" i="2"/>
  <c r="K5" i="2"/>
  <c r="K6" i="2"/>
  <c r="K7" i="2"/>
  <c r="I2" i="2"/>
  <c r="I3" i="2"/>
  <c r="I4" i="2"/>
  <c r="I5" i="2"/>
  <c r="I6" i="2"/>
  <c r="I7" i="2"/>
  <c r="G21" i="1"/>
  <c r="D21" i="1"/>
  <c r="P2" i="1"/>
  <c r="N2" i="1"/>
  <c r="M2" i="1"/>
  <c r="K2" i="1"/>
  <c r="I2" i="1"/>
  <c r="E2" i="1" s="1"/>
  <c r="G2" i="1"/>
  <c r="M46" i="2"/>
  <c r="M47" i="2"/>
  <c r="M48" i="2"/>
  <c r="M49" i="2"/>
  <c r="M50" i="2"/>
  <c r="M51" i="2"/>
  <c r="M52" i="2"/>
  <c r="M53" i="2"/>
  <c r="K46" i="2"/>
  <c r="K47" i="2"/>
  <c r="K48" i="2"/>
  <c r="K49" i="2"/>
  <c r="K50" i="2"/>
  <c r="K51" i="2"/>
  <c r="K52" i="2"/>
  <c r="K53" i="2"/>
  <c r="I46" i="2"/>
  <c r="I47" i="2"/>
  <c r="I48" i="2"/>
  <c r="I49" i="2"/>
  <c r="I50" i="2"/>
  <c r="I51" i="2"/>
  <c r="I52" i="2"/>
  <c r="I53" i="2"/>
  <c r="I45" i="2"/>
  <c r="K45" i="2"/>
  <c r="M45" i="2"/>
  <c r="E3" i="1" l="1"/>
  <c r="P3" i="1"/>
  <c r="N3" i="1"/>
  <c r="N4" i="1"/>
  <c r="N5" i="1"/>
  <c r="N6" i="1"/>
  <c r="M3" i="1"/>
  <c r="K3" i="1"/>
  <c r="G3" i="1"/>
  <c r="I3" i="1"/>
  <c r="F33" i="2" l="1"/>
  <c r="F42" i="2"/>
  <c r="C33" i="2"/>
  <c r="C42" i="2"/>
  <c r="G42" i="2"/>
  <c r="D42" i="2"/>
  <c r="M42" i="2" l="1"/>
  <c r="M43" i="2"/>
  <c r="M44" i="2"/>
  <c r="K41" i="2"/>
  <c r="K42" i="2"/>
  <c r="K43" i="2"/>
  <c r="K44" i="2"/>
  <c r="I42" i="2"/>
  <c r="I43" i="2"/>
  <c r="I44" i="2"/>
  <c r="I41" i="2"/>
  <c r="M41" i="2"/>
  <c r="E4" i="1"/>
  <c r="K4" i="1"/>
  <c r="I4" i="1"/>
  <c r="M4" i="1"/>
  <c r="P4" i="1"/>
  <c r="G4" i="1"/>
  <c r="M9" i="2" l="1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4" i="2"/>
  <c r="M35" i="2"/>
  <c r="M36" i="2"/>
  <c r="M37" i="2"/>
  <c r="M38" i="2"/>
  <c r="M39" i="2"/>
  <c r="M40" i="2"/>
  <c r="M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4" i="2"/>
  <c r="K35" i="2"/>
  <c r="K36" i="2"/>
  <c r="K37" i="2"/>
  <c r="K38" i="2"/>
  <c r="K39" i="2"/>
  <c r="K40" i="2"/>
  <c r="K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4" i="2"/>
  <c r="I35" i="2"/>
  <c r="I36" i="2"/>
  <c r="I37" i="2"/>
  <c r="I38" i="2"/>
  <c r="I39" i="2"/>
  <c r="I40" i="2"/>
  <c r="I8" i="2"/>
  <c r="D33" i="2"/>
  <c r="G33" i="2"/>
  <c r="K33" i="2" s="1"/>
  <c r="K5" i="1"/>
  <c r="M5" i="1"/>
  <c r="M6" i="1"/>
  <c r="K6" i="1"/>
  <c r="P5" i="1"/>
  <c r="P6" i="1"/>
  <c r="I5" i="1"/>
  <c r="G5" i="1"/>
  <c r="I33" i="2" l="1"/>
  <c r="M33" i="2"/>
  <c r="E5" i="1"/>
  <c r="I6" i="1"/>
  <c r="G6" i="1"/>
  <c r="E6" i="1" l="1"/>
  <c r="D26" i="1"/>
  <c r="E26" i="1"/>
  <c r="F26" i="1"/>
  <c r="G26" i="1"/>
  <c r="H26" i="1"/>
  <c r="I26" i="1"/>
  <c r="J26" i="1"/>
  <c r="K26" i="1"/>
  <c r="L26" i="1"/>
  <c r="C26" i="1"/>
  <c r="I7" i="1"/>
  <c r="G7" i="1"/>
  <c r="P7" i="1"/>
  <c r="E7" i="1" l="1"/>
</calcChain>
</file>

<file path=xl/comments1.xml><?xml version="1.0" encoding="utf-8"?>
<comments xmlns="http://schemas.openxmlformats.org/spreadsheetml/2006/main">
  <authors>
    <author>Tero</author>
  </authors>
  <commentList>
    <comment ref="B13" authorId="0">
      <text>
        <r>
          <rPr>
            <sz val="9"/>
            <color indexed="81"/>
            <rFont val="Tahoma"/>
            <charset val="1"/>
          </rPr>
          <t xml:space="preserve">Muutto 1.7
</t>
        </r>
      </text>
    </comment>
    <comment ref="B17" authorId="0">
      <text>
        <r>
          <rPr>
            <b/>
            <sz val="9"/>
            <color indexed="81"/>
            <rFont val="Tahoma"/>
            <charset val="1"/>
          </rPr>
          <t>Talli maalämpöön 1.3</t>
        </r>
      </text>
    </comment>
  </commentList>
</comments>
</file>

<file path=xl/comments2.xml><?xml version="1.0" encoding="utf-8"?>
<comments xmlns="http://schemas.openxmlformats.org/spreadsheetml/2006/main">
  <authors>
    <author>Tero</author>
  </authors>
  <commentList>
    <comment ref="A47" authorId="0">
      <text>
        <r>
          <rPr>
            <b/>
            <sz val="9"/>
            <color indexed="81"/>
            <rFont val="Tahoma"/>
            <charset val="1"/>
          </rPr>
          <t>Tero:</t>
        </r>
        <r>
          <rPr>
            <sz val="9"/>
            <color indexed="81"/>
            <rFont val="Tahoma"/>
            <charset val="1"/>
          </rPr>
          <t xml:space="preserve">
Muutoksia lämmityskäyrään, pumpun käyntiaikoihin sekä lämmitysrajaan</t>
        </r>
      </text>
    </comment>
  </commentList>
</comments>
</file>

<file path=xl/sharedStrings.xml><?xml version="1.0" encoding="utf-8"?>
<sst xmlns="http://schemas.openxmlformats.org/spreadsheetml/2006/main" count="41" uniqueCount="38">
  <si>
    <t>ivkulutus</t>
  </si>
  <si>
    <t>mlp h</t>
  </si>
  <si>
    <t>mlp start</t>
  </si>
  <si>
    <t>vesi m3</t>
  </si>
  <si>
    <t>veden ku</t>
  </si>
  <si>
    <t>keski T</t>
  </si>
  <si>
    <t>lämmitystarveluku</t>
  </si>
  <si>
    <t>Tampere</t>
  </si>
  <si>
    <t>I</t>
  </si>
  <si>
    <t>II</t>
  </si>
  <si>
    <t>III</t>
  </si>
  <si>
    <t>V</t>
  </si>
  <si>
    <t>VII</t>
  </si>
  <si>
    <t>VIII</t>
  </si>
  <si>
    <t>IX</t>
  </si>
  <si>
    <t>X</t>
  </si>
  <si>
    <t>XI</t>
  </si>
  <si>
    <t>XII</t>
  </si>
  <si>
    <t>Vuosi</t>
  </si>
  <si>
    <t>Lämmitystarveluvut vertailukaudella 1981-2010</t>
  </si>
  <si>
    <t>%</t>
  </si>
  <si>
    <t xml:space="preserve"> </t>
  </si>
  <si>
    <t>h/kk</t>
  </si>
  <si>
    <t>start /kk</t>
  </si>
  <si>
    <t>keskikäynti</t>
  </si>
  <si>
    <t>kaivosta energia</t>
  </si>
  <si>
    <t>käyttövesi cop</t>
  </si>
  <si>
    <t>lämmitys cop</t>
  </si>
  <si>
    <t>käyttösähkö</t>
  </si>
  <si>
    <t>kulutus kk</t>
  </si>
  <si>
    <t>mlp kwh/kk</t>
  </si>
  <si>
    <t>lämmitys sähkö</t>
  </si>
  <si>
    <t>lämm tuotto</t>
  </si>
  <si>
    <t>käyttövesi</t>
  </si>
  <si>
    <t>vesi tuotto</t>
  </si>
  <si>
    <t>iv kone lukema</t>
  </si>
  <si>
    <t>mlp lukema</t>
  </si>
  <si>
    <t>1.7.2014-30.6.2015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</si>
</sst>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'MLP tuotot &amp; kulutukset'!$D$1</c:f>
              <c:strCache>
                <c:ptCount val="1"/>
                <c:pt idx="0">
                  <c:v>lämm tuotto</c:v>
                </c:pt>
              </c:strCache>
            </c:strRef>
          </c:tx>
          <c:marker>
            <c:symbol val="none"/>
          </c:marker>
          <c:cat>
            <c:numRef>
              <c:f>'MLP tuotot &amp; kulutukset'!$A$2:$A$53</c:f>
              <c:numCache>
                <c:formatCode>General</c:formatCode>
                <c:ptCount val="52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  <c:pt idx="9">
                  <c:v>36</c:v>
                </c:pt>
                <c:pt idx="10">
                  <c:v>37</c:v>
                </c:pt>
                <c:pt idx="11">
                  <c:v>38</c:v>
                </c:pt>
                <c:pt idx="12">
                  <c:v>39</c:v>
                </c:pt>
                <c:pt idx="13">
                  <c:v>40</c:v>
                </c:pt>
                <c:pt idx="14">
                  <c:v>41</c:v>
                </c:pt>
                <c:pt idx="15">
                  <c:v>42</c:v>
                </c:pt>
                <c:pt idx="16">
                  <c:v>43</c:v>
                </c:pt>
                <c:pt idx="17">
                  <c:v>44</c:v>
                </c:pt>
                <c:pt idx="18">
                  <c:v>45</c:v>
                </c:pt>
                <c:pt idx="19">
                  <c:v>46</c:v>
                </c:pt>
                <c:pt idx="20">
                  <c:v>47</c:v>
                </c:pt>
                <c:pt idx="21">
                  <c:v>48</c:v>
                </c:pt>
                <c:pt idx="22">
                  <c:v>49</c:v>
                </c:pt>
                <c:pt idx="23">
                  <c:v>50</c:v>
                </c:pt>
                <c:pt idx="24">
                  <c:v>51</c:v>
                </c:pt>
                <c:pt idx="25">
                  <c:v>52</c:v>
                </c:pt>
                <c:pt idx="26">
                  <c:v>1</c:v>
                </c:pt>
                <c:pt idx="27">
                  <c:v>2</c:v>
                </c:pt>
                <c:pt idx="28">
                  <c:v>3</c:v>
                </c:pt>
                <c:pt idx="29">
                  <c:v>4</c:v>
                </c:pt>
                <c:pt idx="30">
                  <c:v>5</c:v>
                </c:pt>
                <c:pt idx="31">
                  <c:v>6</c:v>
                </c:pt>
                <c:pt idx="32">
                  <c:v>7</c:v>
                </c:pt>
                <c:pt idx="33">
                  <c:v>8</c:v>
                </c:pt>
                <c:pt idx="34">
                  <c:v>9</c:v>
                </c:pt>
                <c:pt idx="35">
                  <c:v>10</c:v>
                </c:pt>
                <c:pt idx="36">
                  <c:v>11</c:v>
                </c:pt>
                <c:pt idx="37">
                  <c:v>12</c:v>
                </c:pt>
                <c:pt idx="38">
                  <c:v>13</c:v>
                </c:pt>
                <c:pt idx="39">
                  <c:v>14</c:v>
                </c:pt>
                <c:pt idx="40">
                  <c:v>15</c:v>
                </c:pt>
                <c:pt idx="41">
                  <c:v>16</c:v>
                </c:pt>
                <c:pt idx="42">
                  <c:v>17</c:v>
                </c:pt>
                <c:pt idx="43">
                  <c:v>18</c:v>
                </c:pt>
                <c:pt idx="44">
                  <c:v>19</c:v>
                </c:pt>
                <c:pt idx="45">
                  <c:v>20</c:v>
                </c:pt>
                <c:pt idx="46">
                  <c:v>21</c:v>
                </c:pt>
                <c:pt idx="47">
                  <c:v>22</c:v>
                </c:pt>
                <c:pt idx="48">
                  <c:v>23</c:v>
                </c:pt>
                <c:pt idx="49">
                  <c:v>24</c:v>
                </c:pt>
                <c:pt idx="50">
                  <c:v>25</c:v>
                </c:pt>
                <c:pt idx="51">
                  <c:v>26</c:v>
                </c:pt>
              </c:numCache>
            </c:numRef>
          </c:cat>
          <c:val>
            <c:numRef>
              <c:f>'MLP tuotot &amp; kulutukset'!$D$2:$D$53</c:f>
              <c:numCache>
                <c:formatCode>General</c:formatCode>
                <c:ptCount val="52"/>
                <c:pt idx="0">
                  <c:v>181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74.7</c:v>
                </c:pt>
                <c:pt idx="7">
                  <c:v>151.19999999999999</c:v>
                </c:pt>
                <c:pt idx="8">
                  <c:v>197</c:v>
                </c:pt>
                <c:pt idx="9">
                  <c:v>157.9</c:v>
                </c:pt>
                <c:pt idx="10">
                  <c:v>166.9</c:v>
                </c:pt>
                <c:pt idx="11">
                  <c:v>221.8</c:v>
                </c:pt>
                <c:pt idx="12">
                  <c:v>354.1</c:v>
                </c:pt>
                <c:pt idx="13">
                  <c:v>311.7</c:v>
                </c:pt>
                <c:pt idx="14">
                  <c:v>345.2</c:v>
                </c:pt>
                <c:pt idx="15">
                  <c:v>501.2</c:v>
                </c:pt>
                <c:pt idx="16">
                  <c:v>556.1</c:v>
                </c:pt>
                <c:pt idx="17">
                  <c:v>428.2</c:v>
                </c:pt>
                <c:pt idx="18">
                  <c:v>549.70000000000005</c:v>
                </c:pt>
                <c:pt idx="19">
                  <c:v>530.6</c:v>
                </c:pt>
                <c:pt idx="20">
                  <c:v>650.9</c:v>
                </c:pt>
                <c:pt idx="21">
                  <c:v>561.1</c:v>
                </c:pt>
                <c:pt idx="22">
                  <c:v>618.79999999999995</c:v>
                </c:pt>
                <c:pt idx="23">
                  <c:v>576.4</c:v>
                </c:pt>
                <c:pt idx="24">
                  <c:v>590.9</c:v>
                </c:pt>
                <c:pt idx="25">
                  <c:v>840</c:v>
                </c:pt>
                <c:pt idx="26">
                  <c:v>632.9</c:v>
                </c:pt>
                <c:pt idx="27">
                  <c:v>785.5</c:v>
                </c:pt>
                <c:pt idx="28">
                  <c:v>618.29999999999995</c:v>
                </c:pt>
                <c:pt idx="29">
                  <c:v>782.5</c:v>
                </c:pt>
                <c:pt idx="30">
                  <c:v>645.5</c:v>
                </c:pt>
                <c:pt idx="31" formatCode="0.0">
                  <c:v>639.75</c:v>
                </c:pt>
                <c:pt idx="32">
                  <c:v>634</c:v>
                </c:pt>
                <c:pt idx="33">
                  <c:v>608.29999999999995</c:v>
                </c:pt>
                <c:pt idx="34">
                  <c:v>593.79999999999995</c:v>
                </c:pt>
                <c:pt idx="35">
                  <c:v>590.1</c:v>
                </c:pt>
                <c:pt idx="36">
                  <c:v>540.79999999999995</c:v>
                </c:pt>
                <c:pt idx="37">
                  <c:v>547.4</c:v>
                </c:pt>
                <c:pt idx="38">
                  <c:v>582.9</c:v>
                </c:pt>
                <c:pt idx="39">
                  <c:v>522.9</c:v>
                </c:pt>
                <c:pt idx="40">
                  <c:v>509.29999999999995</c:v>
                </c:pt>
                <c:pt idx="41">
                  <c:v>495.7</c:v>
                </c:pt>
                <c:pt idx="42">
                  <c:v>439.4</c:v>
                </c:pt>
                <c:pt idx="43">
                  <c:v>360.4</c:v>
                </c:pt>
                <c:pt idx="44">
                  <c:v>263.5</c:v>
                </c:pt>
                <c:pt idx="45">
                  <c:v>315.2</c:v>
                </c:pt>
                <c:pt idx="46">
                  <c:v>248.7</c:v>
                </c:pt>
                <c:pt idx="47">
                  <c:v>170.7</c:v>
                </c:pt>
                <c:pt idx="48">
                  <c:v>210.7</c:v>
                </c:pt>
                <c:pt idx="49">
                  <c:v>167.8</c:v>
                </c:pt>
                <c:pt idx="50">
                  <c:v>176.3</c:v>
                </c:pt>
                <c:pt idx="51">
                  <c:v>116.2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'MLP tuotot &amp; kulutukset'!$G$1</c:f>
              <c:strCache>
                <c:ptCount val="1"/>
                <c:pt idx="0">
                  <c:v>vesi tuotto</c:v>
                </c:pt>
              </c:strCache>
            </c:strRef>
          </c:tx>
          <c:marker>
            <c:symbol val="none"/>
          </c:marker>
          <c:cat>
            <c:numRef>
              <c:f>'MLP tuotot &amp; kulutukset'!$A$2:$A$53</c:f>
              <c:numCache>
                <c:formatCode>General</c:formatCode>
                <c:ptCount val="52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  <c:pt idx="9">
                  <c:v>36</c:v>
                </c:pt>
                <c:pt idx="10">
                  <c:v>37</c:v>
                </c:pt>
                <c:pt idx="11">
                  <c:v>38</c:v>
                </c:pt>
                <c:pt idx="12">
                  <c:v>39</c:v>
                </c:pt>
                <c:pt idx="13">
                  <c:v>40</c:v>
                </c:pt>
                <c:pt idx="14">
                  <c:v>41</c:v>
                </c:pt>
                <c:pt idx="15">
                  <c:v>42</c:v>
                </c:pt>
                <c:pt idx="16">
                  <c:v>43</c:v>
                </c:pt>
                <c:pt idx="17">
                  <c:v>44</c:v>
                </c:pt>
                <c:pt idx="18">
                  <c:v>45</c:v>
                </c:pt>
                <c:pt idx="19">
                  <c:v>46</c:v>
                </c:pt>
                <c:pt idx="20">
                  <c:v>47</c:v>
                </c:pt>
                <c:pt idx="21">
                  <c:v>48</c:v>
                </c:pt>
                <c:pt idx="22">
                  <c:v>49</c:v>
                </c:pt>
                <c:pt idx="23">
                  <c:v>50</c:v>
                </c:pt>
                <c:pt idx="24">
                  <c:v>51</c:v>
                </c:pt>
                <c:pt idx="25">
                  <c:v>52</c:v>
                </c:pt>
                <c:pt idx="26">
                  <c:v>1</c:v>
                </c:pt>
                <c:pt idx="27">
                  <c:v>2</c:v>
                </c:pt>
                <c:pt idx="28">
                  <c:v>3</c:v>
                </c:pt>
                <c:pt idx="29">
                  <c:v>4</c:v>
                </c:pt>
                <c:pt idx="30">
                  <c:v>5</c:v>
                </c:pt>
                <c:pt idx="31">
                  <c:v>6</c:v>
                </c:pt>
                <c:pt idx="32">
                  <c:v>7</c:v>
                </c:pt>
                <c:pt idx="33">
                  <c:v>8</c:v>
                </c:pt>
                <c:pt idx="34">
                  <c:v>9</c:v>
                </c:pt>
                <c:pt idx="35">
                  <c:v>10</c:v>
                </c:pt>
                <c:pt idx="36">
                  <c:v>11</c:v>
                </c:pt>
                <c:pt idx="37">
                  <c:v>12</c:v>
                </c:pt>
                <c:pt idx="38">
                  <c:v>13</c:v>
                </c:pt>
                <c:pt idx="39">
                  <c:v>14</c:v>
                </c:pt>
                <c:pt idx="40">
                  <c:v>15</c:v>
                </c:pt>
                <c:pt idx="41">
                  <c:v>16</c:v>
                </c:pt>
                <c:pt idx="42">
                  <c:v>17</c:v>
                </c:pt>
                <c:pt idx="43">
                  <c:v>18</c:v>
                </c:pt>
                <c:pt idx="44">
                  <c:v>19</c:v>
                </c:pt>
                <c:pt idx="45">
                  <c:v>20</c:v>
                </c:pt>
                <c:pt idx="46">
                  <c:v>21</c:v>
                </c:pt>
                <c:pt idx="47">
                  <c:v>22</c:v>
                </c:pt>
                <c:pt idx="48">
                  <c:v>23</c:v>
                </c:pt>
                <c:pt idx="49">
                  <c:v>24</c:v>
                </c:pt>
                <c:pt idx="50">
                  <c:v>25</c:v>
                </c:pt>
                <c:pt idx="51">
                  <c:v>26</c:v>
                </c:pt>
              </c:numCache>
            </c:numRef>
          </c:cat>
          <c:val>
            <c:numRef>
              <c:f>'MLP tuotot &amp; kulutukset'!$G$2:$G$53</c:f>
              <c:numCache>
                <c:formatCode>General</c:formatCode>
                <c:ptCount val="52"/>
                <c:pt idx="0">
                  <c:v>39.299999999999997</c:v>
                </c:pt>
                <c:pt idx="1">
                  <c:v>65.099999999999994</c:v>
                </c:pt>
                <c:pt idx="2">
                  <c:v>57.9</c:v>
                </c:pt>
                <c:pt idx="3">
                  <c:v>45.2</c:v>
                </c:pt>
                <c:pt idx="4">
                  <c:v>46</c:v>
                </c:pt>
                <c:pt idx="5">
                  <c:v>37.299999999999997</c:v>
                </c:pt>
                <c:pt idx="6">
                  <c:v>39</c:v>
                </c:pt>
                <c:pt idx="7">
                  <c:v>37.700000000000003</c:v>
                </c:pt>
                <c:pt idx="8">
                  <c:v>50.1</c:v>
                </c:pt>
                <c:pt idx="9">
                  <c:v>47.2</c:v>
                </c:pt>
                <c:pt idx="10">
                  <c:v>50.5</c:v>
                </c:pt>
                <c:pt idx="11">
                  <c:v>41.5</c:v>
                </c:pt>
                <c:pt idx="12">
                  <c:v>45.5</c:v>
                </c:pt>
                <c:pt idx="13">
                  <c:v>57</c:v>
                </c:pt>
                <c:pt idx="14">
                  <c:v>40.799999999999997</c:v>
                </c:pt>
                <c:pt idx="15">
                  <c:v>49.3</c:v>
                </c:pt>
                <c:pt idx="16">
                  <c:v>57.1</c:v>
                </c:pt>
                <c:pt idx="17">
                  <c:v>50.3</c:v>
                </c:pt>
                <c:pt idx="18">
                  <c:v>67.2</c:v>
                </c:pt>
                <c:pt idx="19">
                  <c:v>52.1</c:v>
                </c:pt>
                <c:pt idx="20">
                  <c:v>50.4</c:v>
                </c:pt>
                <c:pt idx="21">
                  <c:v>47</c:v>
                </c:pt>
                <c:pt idx="22">
                  <c:v>45</c:v>
                </c:pt>
                <c:pt idx="23">
                  <c:v>48.9</c:v>
                </c:pt>
                <c:pt idx="24">
                  <c:v>70.5</c:v>
                </c:pt>
                <c:pt idx="25">
                  <c:v>51.4</c:v>
                </c:pt>
                <c:pt idx="26">
                  <c:v>54.7</c:v>
                </c:pt>
                <c:pt idx="27">
                  <c:v>51</c:v>
                </c:pt>
                <c:pt idx="28">
                  <c:v>56.5</c:v>
                </c:pt>
                <c:pt idx="29">
                  <c:v>53.3</c:v>
                </c:pt>
                <c:pt idx="30">
                  <c:v>51</c:v>
                </c:pt>
                <c:pt idx="31" formatCode="0.0">
                  <c:v>51.15</c:v>
                </c:pt>
                <c:pt idx="32">
                  <c:v>51.3</c:v>
                </c:pt>
                <c:pt idx="33">
                  <c:v>55.1</c:v>
                </c:pt>
                <c:pt idx="34">
                  <c:v>61.6</c:v>
                </c:pt>
                <c:pt idx="35">
                  <c:v>61.6</c:v>
                </c:pt>
                <c:pt idx="36">
                  <c:v>61.1</c:v>
                </c:pt>
                <c:pt idx="37">
                  <c:v>54.2</c:v>
                </c:pt>
                <c:pt idx="38">
                  <c:v>51.7</c:v>
                </c:pt>
                <c:pt idx="39">
                  <c:v>55.9</c:v>
                </c:pt>
                <c:pt idx="40">
                  <c:v>50.65</c:v>
                </c:pt>
                <c:pt idx="41">
                  <c:v>45.4</c:v>
                </c:pt>
                <c:pt idx="42">
                  <c:v>58.8</c:v>
                </c:pt>
                <c:pt idx="43">
                  <c:v>75.2</c:v>
                </c:pt>
                <c:pt idx="44">
                  <c:v>51.4</c:v>
                </c:pt>
                <c:pt idx="45">
                  <c:v>59.8</c:v>
                </c:pt>
                <c:pt idx="46">
                  <c:v>56.5</c:v>
                </c:pt>
                <c:pt idx="47">
                  <c:v>71.099999999999994</c:v>
                </c:pt>
                <c:pt idx="48">
                  <c:v>47.5</c:v>
                </c:pt>
                <c:pt idx="49">
                  <c:v>55.5</c:v>
                </c:pt>
                <c:pt idx="50">
                  <c:v>49.5</c:v>
                </c:pt>
                <c:pt idx="51">
                  <c:v>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73440"/>
        <c:axId val="41776256"/>
      </c:lineChart>
      <c:lineChart>
        <c:grouping val="standard"/>
        <c:varyColors val="0"/>
        <c:ser>
          <c:idx val="0"/>
          <c:order val="0"/>
          <c:tx>
            <c:strRef>
              <c:f>'MLP tuotot &amp; kulutukset'!$M$1</c:f>
              <c:strCache>
                <c:ptCount val="1"/>
                <c:pt idx="0">
                  <c:v>lämmitys cop</c:v>
                </c:pt>
              </c:strCache>
            </c:strRef>
          </c:tx>
          <c:marker>
            <c:symbol val="none"/>
          </c:marker>
          <c:cat>
            <c:numRef>
              <c:f>'MLP tuotot &amp; kulutukset'!$A$2:$A$53</c:f>
              <c:numCache>
                <c:formatCode>General</c:formatCode>
                <c:ptCount val="52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  <c:pt idx="9">
                  <c:v>36</c:v>
                </c:pt>
                <c:pt idx="10">
                  <c:v>37</c:v>
                </c:pt>
                <c:pt idx="11">
                  <c:v>38</c:v>
                </c:pt>
                <c:pt idx="12">
                  <c:v>39</c:v>
                </c:pt>
                <c:pt idx="13">
                  <c:v>40</c:v>
                </c:pt>
                <c:pt idx="14">
                  <c:v>41</c:v>
                </c:pt>
                <c:pt idx="15">
                  <c:v>42</c:v>
                </c:pt>
                <c:pt idx="16">
                  <c:v>43</c:v>
                </c:pt>
                <c:pt idx="17">
                  <c:v>44</c:v>
                </c:pt>
                <c:pt idx="18">
                  <c:v>45</c:v>
                </c:pt>
                <c:pt idx="19">
                  <c:v>46</c:v>
                </c:pt>
                <c:pt idx="20">
                  <c:v>47</c:v>
                </c:pt>
                <c:pt idx="21">
                  <c:v>48</c:v>
                </c:pt>
                <c:pt idx="22">
                  <c:v>49</c:v>
                </c:pt>
                <c:pt idx="23">
                  <c:v>50</c:v>
                </c:pt>
                <c:pt idx="24">
                  <c:v>51</c:v>
                </c:pt>
                <c:pt idx="25">
                  <c:v>52</c:v>
                </c:pt>
                <c:pt idx="26">
                  <c:v>1</c:v>
                </c:pt>
                <c:pt idx="27">
                  <c:v>2</c:v>
                </c:pt>
                <c:pt idx="28">
                  <c:v>3</c:v>
                </c:pt>
                <c:pt idx="29">
                  <c:v>4</c:v>
                </c:pt>
                <c:pt idx="30">
                  <c:v>5</c:v>
                </c:pt>
                <c:pt idx="31">
                  <c:v>6</c:v>
                </c:pt>
                <c:pt idx="32">
                  <c:v>7</c:v>
                </c:pt>
                <c:pt idx="33">
                  <c:v>8</c:v>
                </c:pt>
                <c:pt idx="34">
                  <c:v>9</c:v>
                </c:pt>
                <c:pt idx="35">
                  <c:v>10</c:v>
                </c:pt>
                <c:pt idx="36">
                  <c:v>11</c:v>
                </c:pt>
                <c:pt idx="37">
                  <c:v>12</c:v>
                </c:pt>
                <c:pt idx="38">
                  <c:v>13</c:v>
                </c:pt>
                <c:pt idx="39">
                  <c:v>14</c:v>
                </c:pt>
                <c:pt idx="40">
                  <c:v>15</c:v>
                </c:pt>
                <c:pt idx="41">
                  <c:v>16</c:v>
                </c:pt>
                <c:pt idx="42">
                  <c:v>17</c:v>
                </c:pt>
                <c:pt idx="43">
                  <c:v>18</c:v>
                </c:pt>
                <c:pt idx="44">
                  <c:v>19</c:v>
                </c:pt>
                <c:pt idx="45">
                  <c:v>20</c:v>
                </c:pt>
                <c:pt idx="46">
                  <c:v>21</c:v>
                </c:pt>
                <c:pt idx="47">
                  <c:v>22</c:v>
                </c:pt>
                <c:pt idx="48">
                  <c:v>23</c:v>
                </c:pt>
                <c:pt idx="49">
                  <c:v>24</c:v>
                </c:pt>
                <c:pt idx="50">
                  <c:v>25</c:v>
                </c:pt>
                <c:pt idx="51">
                  <c:v>26</c:v>
                </c:pt>
              </c:numCache>
            </c:numRef>
          </c:cat>
          <c:val>
            <c:numRef>
              <c:f>'MLP tuotot &amp; kulutukset'!$M$2:$M$53</c:f>
              <c:numCache>
                <c:formatCode>0.00</c:formatCode>
                <c:ptCount val="52"/>
                <c:pt idx="0">
                  <c:v>4.4801980198019802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4.6111111111111116</c:v>
                </c:pt>
                <c:pt idx="7">
                  <c:v>4.5542168674698784</c:v>
                </c:pt>
                <c:pt idx="8">
                  <c:v>4.4772727272727275</c:v>
                </c:pt>
                <c:pt idx="9">
                  <c:v>4.4857954545454541</c:v>
                </c:pt>
                <c:pt idx="10">
                  <c:v>4.6750700280112039</c:v>
                </c:pt>
                <c:pt idx="11">
                  <c:v>4.4359999999999999</c:v>
                </c:pt>
                <c:pt idx="12">
                  <c:v>4.4429109159347551</c:v>
                </c:pt>
                <c:pt idx="13">
                  <c:v>4.3963328631875873</c:v>
                </c:pt>
                <c:pt idx="14">
                  <c:v>4.414322250639386</c:v>
                </c:pt>
                <c:pt idx="15">
                  <c:v>4.335640138408305</c:v>
                </c:pt>
                <c:pt idx="16">
                  <c:v>4.3041795665634677</c:v>
                </c:pt>
                <c:pt idx="17">
                  <c:v>4.3472081218274115</c:v>
                </c:pt>
                <c:pt idx="18">
                  <c:v>4.3012519561815337</c:v>
                </c:pt>
                <c:pt idx="19">
                  <c:v>4.2998379254457051</c:v>
                </c:pt>
                <c:pt idx="20">
                  <c:v>4.2542483660130719</c:v>
                </c:pt>
                <c:pt idx="21">
                  <c:v>4.266920152091255</c:v>
                </c:pt>
                <c:pt idx="22">
                  <c:v>4.2734806629834248</c:v>
                </c:pt>
                <c:pt idx="23">
                  <c:v>4.2823179791976225</c:v>
                </c:pt>
                <c:pt idx="24">
                  <c:v>4.2695086705202305</c:v>
                </c:pt>
                <c:pt idx="25">
                  <c:v>4.1257367387033401</c:v>
                </c:pt>
                <c:pt idx="26">
                  <c:v>4.1775577557755774</c:v>
                </c:pt>
                <c:pt idx="27">
                  <c:v>4.1320357706470281</c:v>
                </c:pt>
                <c:pt idx="28">
                  <c:v>4.1947082767978285</c:v>
                </c:pt>
                <c:pt idx="29">
                  <c:v>4.2388949079089926</c:v>
                </c:pt>
                <c:pt idx="30">
                  <c:v>4.2383453709783323</c:v>
                </c:pt>
                <c:pt idx="31">
                  <c:v>4.2325504465762487</c:v>
                </c:pt>
                <c:pt idx="32">
                  <c:v>4.2266666666666666</c:v>
                </c:pt>
                <c:pt idx="33">
                  <c:v>4.2419804741980469</c:v>
                </c:pt>
                <c:pt idx="34">
                  <c:v>4.262742282842785</c:v>
                </c:pt>
                <c:pt idx="35">
                  <c:v>4.2698986975397979</c:v>
                </c:pt>
                <c:pt idx="36">
                  <c:v>4.2549173878835562</c:v>
                </c:pt>
                <c:pt idx="37">
                  <c:v>4.2467028704422027</c:v>
                </c:pt>
                <c:pt idx="38">
                  <c:v>4.2578524470416355</c:v>
                </c:pt>
                <c:pt idx="39">
                  <c:v>4.2895816242821985</c:v>
                </c:pt>
                <c:pt idx="40">
                  <c:v>4.2888421052631571</c:v>
                </c:pt>
                <c:pt idx="41">
                  <c:v>4.2880622837370241</c:v>
                </c:pt>
                <c:pt idx="42">
                  <c:v>4.333333333333333</c:v>
                </c:pt>
                <c:pt idx="43">
                  <c:v>4.3737864077669899</c:v>
                </c:pt>
                <c:pt idx="44">
                  <c:v>4.4736842105263159</c:v>
                </c:pt>
                <c:pt idx="45">
                  <c:v>4.5681159420289852</c:v>
                </c:pt>
                <c:pt idx="46">
                  <c:v>4.6748120300751879</c:v>
                </c:pt>
                <c:pt idx="47">
                  <c:v>4.6010781671159027</c:v>
                </c:pt>
                <c:pt idx="48">
                  <c:v>4.692650334075724</c:v>
                </c:pt>
                <c:pt idx="49">
                  <c:v>4.713483146067416</c:v>
                </c:pt>
                <c:pt idx="50">
                  <c:v>4.7520215633423186</c:v>
                </c:pt>
                <c:pt idx="51">
                  <c:v>4.8823529411764701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'MLP tuotot &amp; kulutukset'!$K$1</c:f>
              <c:strCache>
                <c:ptCount val="1"/>
                <c:pt idx="0">
                  <c:v>käyttövesi cop</c:v>
                </c:pt>
              </c:strCache>
            </c:strRef>
          </c:tx>
          <c:marker>
            <c:symbol val="none"/>
          </c:marker>
          <c:cat>
            <c:numRef>
              <c:f>'MLP tuotot &amp; kulutukset'!$A$2:$A$53</c:f>
              <c:numCache>
                <c:formatCode>General</c:formatCode>
                <c:ptCount val="52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  <c:pt idx="9">
                  <c:v>36</c:v>
                </c:pt>
                <c:pt idx="10">
                  <c:v>37</c:v>
                </c:pt>
                <c:pt idx="11">
                  <c:v>38</c:v>
                </c:pt>
                <c:pt idx="12">
                  <c:v>39</c:v>
                </c:pt>
                <c:pt idx="13">
                  <c:v>40</c:v>
                </c:pt>
                <c:pt idx="14">
                  <c:v>41</c:v>
                </c:pt>
                <c:pt idx="15">
                  <c:v>42</c:v>
                </c:pt>
                <c:pt idx="16">
                  <c:v>43</c:v>
                </c:pt>
                <c:pt idx="17">
                  <c:v>44</c:v>
                </c:pt>
                <c:pt idx="18">
                  <c:v>45</c:v>
                </c:pt>
                <c:pt idx="19">
                  <c:v>46</c:v>
                </c:pt>
                <c:pt idx="20">
                  <c:v>47</c:v>
                </c:pt>
                <c:pt idx="21">
                  <c:v>48</c:v>
                </c:pt>
                <c:pt idx="22">
                  <c:v>49</c:v>
                </c:pt>
                <c:pt idx="23">
                  <c:v>50</c:v>
                </c:pt>
                <c:pt idx="24">
                  <c:v>51</c:v>
                </c:pt>
                <c:pt idx="25">
                  <c:v>52</c:v>
                </c:pt>
                <c:pt idx="26">
                  <c:v>1</c:v>
                </c:pt>
                <c:pt idx="27">
                  <c:v>2</c:v>
                </c:pt>
                <c:pt idx="28">
                  <c:v>3</c:v>
                </c:pt>
                <c:pt idx="29">
                  <c:v>4</c:v>
                </c:pt>
                <c:pt idx="30">
                  <c:v>5</c:v>
                </c:pt>
                <c:pt idx="31">
                  <c:v>6</c:v>
                </c:pt>
                <c:pt idx="32">
                  <c:v>7</c:v>
                </c:pt>
                <c:pt idx="33">
                  <c:v>8</c:v>
                </c:pt>
                <c:pt idx="34">
                  <c:v>9</c:v>
                </c:pt>
                <c:pt idx="35">
                  <c:v>10</c:v>
                </c:pt>
                <c:pt idx="36">
                  <c:v>11</c:v>
                </c:pt>
                <c:pt idx="37">
                  <c:v>12</c:v>
                </c:pt>
                <c:pt idx="38">
                  <c:v>13</c:v>
                </c:pt>
                <c:pt idx="39">
                  <c:v>14</c:v>
                </c:pt>
                <c:pt idx="40">
                  <c:v>15</c:v>
                </c:pt>
                <c:pt idx="41">
                  <c:v>16</c:v>
                </c:pt>
                <c:pt idx="42">
                  <c:v>17</c:v>
                </c:pt>
                <c:pt idx="43">
                  <c:v>18</c:v>
                </c:pt>
                <c:pt idx="44">
                  <c:v>19</c:v>
                </c:pt>
                <c:pt idx="45">
                  <c:v>20</c:v>
                </c:pt>
                <c:pt idx="46">
                  <c:v>21</c:v>
                </c:pt>
                <c:pt idx="47">
                  <c:v>22</c:v>
                </c:pt>
                <c:pt idx="48">
                  <c:v>23</c:v>
                </c:pt>
                <c:pt idx="49">
                  <c:v>24</c:v>
                </c:pt>
                <c:pt idx="50">
                  <c:v>25</c:v>
                </c:pt>
                <c:pt idx="51">
                  <c:v>26</c:v>
                </c:pt>
              </c:numCache>
            </c:numRef>
          </c:cat>
          <c:val>
            <c:numRef>
              <c:f>'MLP tuotot &amp; kulutukset'!$K$2:$K$53</c:f>
              <c:numCache>
                <c:formatCode>0.00</c:formatCode>
                <c:ptCount val="52"/>
                <c:pt idx="0">
                  <c:v>3.2479338842975207</c:v>
                </c:pt>
                <c:pt idx="1">
                  <c:v>3.2227722772277225</c:v>
                </c:pt>
                <c:pt idx="2">
                  <c:v>3.1813186813186816</c:v>
                </c:pt>
                <c:pt idx="3">
                  <c:v>3.2517985611510793</c:v>
                </c:pt>
                <c:pt idx="4">
                  <c:v>3.23943661971831</c:v>
                </c:pt>
                <c:pt idx="5">
                  <c:v>3.2434782608695651</c:v>
                </c:pt>
                <c:pt idx="6">
                  <c:v>3.1707317073170729</c:v>
                </c:pt>
                <c:pt idx="7">
                  <c:v>3.1157024793388435</c:v>
                </c:pt>
                <c:pt idx="8">
                  <c:v>3.1509433962264151</c:v>
                </c:pt>
                <c:pt idx="9">
                  <c:v>3.0849673202614381</c:v>
                </c:pt>
                <c:pt idx="10">
                  <c:v>3.0606060606060606</c:v>
                </c:pt>
                <c:pt idx="11">
                  <c:v>3.0970149253731343</c:v>
                </c:pt>
                <c:pt idx="12">
                  <c:v>3.0536912751677852</c:v>
                </c:pt>
                <c:pt idx="13">
                  <c:v>3.1147540983606556</c:v>
                </c:pt>
                <c:pt idx="14">
                  <c:v>3.0676691729323307</c:v>
                </c:pt>
                <c:pt idx="15">
                  <c:v>3.0432098765432096</c:v>
                </c:pt>
                <c:pt idx="16">
                  <c:v>2.989528795811518</c:v>
                </c:pt>
                <c:pt idx="17">
                  <c:v>3.0858895705521467</c:v>
                </c:pt>
                <c:pt idx="18">
                  <c:v>3.0545454545454547</c:v>
                </c:pt>
                <c:pt idx="19">
                  <c:v>3.0647058823529414</c:v>
                </c:pt>
                <c:pt idx="20">
                  <c:v>2.9822485207100593</c:v>
                </c:pt>
                <c:pt idx="21">
                  <c:v>3.1972789115646258</c:v>
                </c:pt>
                <c:pt idx="22">
                  <c:v>3.0201342281879193</c:v>
                </c:pt>
                <c:pt idx="23">
                  <c:v>3.0949367088607591</c:v>
                </c:pt>
                <c:pt idx="24">
                  <c:v>3.051948051948052</c:v>
                </c:pt>
                <c:pt idx="25">
                  <c:v>2.9883720930232558</c:v>
                </c:pt>
                <c:pt idx="26">
                  <c:v>3.1257142857142859</c:v>
                </c:pt>
                <c:pt idx="27">
                  <c:v>3.0177514792899411</c:v>
                </c:pt>
                <c:pt idx="28">
                  <c:v>3.0376344086021505</c:v>
                </c:pt>
                <c:pt idx="29">
                  <c:v>3.0457142857142854</c:v>
                </c:pt>
                <c:pt idx="30">
                  <c:v>3.0722891566265056</c:v>
                </c:pt>
                <c:pt idx="31">
                  <c:v>3.053731343283582</c:v>
                </c:pt>
                <c:pt idx="32">
                  <c:v>3.0355029585798818</c:v>
                </c:pt>
                <c:pt idx="33">
                  <c:v>3.0611111111111113</c:v>
                </c:pt>
                <c:pt idx="34">
                  <c:v>3.1428571428571428</c:v>
                </c:pt>
                <c:pt idx="35">
                  <c:v>3.1111111111111112</c:v>
                </c:pt>
                <c:pt idx="36">
                  <c:v>3.0858585858585856</c:v>
                </c:pt>
                <c:pt idx="37">
                  <c:v>3.1695906432748537</c:v>
                </c:pt>
                <c:pt idx="38">
                  <c:v>3.0958083832335332</c:v>
                </c:pt>
                <c:pt idx="39">
                  <c:v>3.1761363636363633</c:v>
                </c:pt>
                <c:pt idx="40">
                  <c:v>3.0978593272171251</c:v>
                </c:pt>
                <c:pt idx="41">
                  <c:v>3.0066225165562912</c:v>
                </c:pt>
                <c:pt idx="42">
                  <c:v>3.2307692307692308</c:v>
                </c:pt>
                <c:pt idx="43">
                  <c:v>3.1864406779661016</c:v>
                </c:pt>
                <c:pt idx="44">
                  <c:v>3.232704402515723</c:v>
                </c:pt>
                <c:pt idx="45">
                  <c:v>3.21505376344086</c:v>
                </c:pt>
                <c:pt idx="46">
                  <c:v>3.2658959537572252</c:v>
                </c:pt>
                <c:pt idx="47">
                  <c:v>3.2318181818181815</c:v>
                </c:pt>
                <c:pt idx="48">
                  <c:v>3.1879194630872481</c:v>
                </c:pt>
                <c:pt idx="49">
                  <c:v>3.2840236686390534</c:v>
                </c:pt>
                <c:pt idx="50">
                  <c:v>3.2565789473684212</c:v>
                </c:pt>
                <c:pt idx="51">
                  <c:v>3.263157894736842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394560"/>
        <c:axId val="46558592"/>
      </c:lineChart>
      <c:catAx>
        <c:axId val="46573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1776256"/>
        <c:crosses val="autoZero"/>
        <c:auto val="1"/>
        <c:lblAlgn val="ctr"/>
        <c:lblOffset val="100"/>
        <c:noMultiLvlLbl val="0"/>
      </c:catAx>
      <c:valAx>
        <c:axId val="41776256"/>
        <c:scaling>
          <c:orientation val="minMax"/>
        </c:scaling>
        <c:delete val="0"/>
        <c:axPos val="l"/>
        <c:majorGridlines/>
        <c:title>
          <c:tx>
            <c:rich>
              <a:bodyPr rot="0" vert="horz" anchor="ctr" anchorCtr="0"/>
              <a:lstStyle/>
              <a:p>
                <a:pPr>
                  <a:defRPr/>
                </a:pPr>
                <a:r>
                  <a:rPr lang="fi-FI"/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46573440"/>
        <c:crosses val="autoZero"/>
        <c:crossBetween val="between"/>
      </c:valAx>
      <c:valAx>
        <c:axId val="4655859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crossAx val="129394560"/>
        <c:crosses val="max"/>
        <c:crossBetween val="between"/>
      </c:valAx>
      <c:catAx>
        <c:axId val="12939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558592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414336</xdr:colOff>
      <xdr:row>54</xdr:row>
      <xdr:rowOff>157161</xdr:rowOff>
    </xdr:from>
    <xdr:to>
      <xdr:col>16</xdr:col>
      <xdr:colOff>571500</xdr:colOff>
      <xdr:row>72</xdr:row>
      <xdr:rowOff>104775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26"/>
  <sheetViews>
    <sheetView workbookViewId="0">
      <selection activeCell="F16" sqref="F16"/>
    </sheetView>
  </sheetViews>
  <sheetFormatPr defaultRowHeight="15" x14ac:dyDescent="0.25"/>
  <cols>
    <col min="2" max="2" width="10.5703125" customWidth="1"/>
    <col min="4" max="4" width="11.42578125" customWidth="1"/>
    <col min="5" max="5" width="11.5703125" customWidth="1"/>
    <col min="6" max="6" width="14" customWidth="1"/>
    <col min="8" max="8" width="12.42578125" customWidth="1"/>
    <col min="9" max="9" width="12" customWidth="1"/>
    <col min="12" max="13" width="9.42578125" customWidth="1"/>
    <col min="14" max="14" width="10.85546875" customWidth="1"/>
  </cols>
  <sheetData>
    <row r="1" spans="2:18" x14ac:dyDescent="0.25">
      <c r="D1" t="s">
        <v>29</v>
      </c>
      <c r="E1" t="s">
        <v>28</v>
      </c>
      <c r="F1" t="s">
        <v>35</v>
      </c>
      <c r="G1" t="s">
        <v>0</v>
      </c>
      <c r="H1" t="s">
        <v>36</v>
      </c>
      <c r="I1" t="s">
        <v>30</v>
      </c>
      <c r="J1" t="s">
        <v>1</v>
      </c>
      <c r="K1" t="s">
        <v>22</v>
      </c>
      <c r="L1" t="s">
        <v>2</v>
      </c>
      <c r="M1" t="s">
        <v>23</v>
      </c>
      <c r="N1" t="s">
        <v>24</v>
      </c>
      <c r="O1" t="s">
        <v>3</v>
      </c>
      <c r="P1" t="s">
        <v>4</v>
      </c>
      <c r="Q1" t="s">
        <v>5</v>
      </c>
      <c r="R1" t="s">
        <v>6</v>
      </c>
    </row>
    <row r="2" spans="2:18" x14ac:dyDescent="0.25">
      <c r="B2" s="1">
        <v>42186</v>
      </c>
      <c r="D2">
        <v>499</v>
      </c>
      <c r="E2">
        <f>D2-I2-G2</f>
        <v>194.62000000000046</v>
      </c>
      <c r="F2">
        <v>712.25</v>
      </c>
      <c r="G2">
        <f>F2-F3</f>
        <v>60.899999999999977</v>
      </c>
      <c r="H2">
        <v>7915.48</v>
      </c>
      <c r="I2">
        <f>H2-H3</f>
        <v>243.47999999999956</v>
      </c>
      <c r="J2">
        <v>4170</v>
      </c>
      <c r="K2">
        <f>J2-J3</f>
        <v>90</v>
      </c>
      <c r="L2">
        <v>3157</v>
      </c>
      <c r="M2">
        <f>L2-L3</f>
        <v>180</v>
      </c>
      <c r="N2" s="7">
        <f>K2*60/M2</f>
        <v>30</v>
      </c>
      <c r="O2">
        <v>109.5</v>
      </c>
      <c r="P2">
        <f>O2-O3</f>
        <v>8.5</v>
      </c>
    </row>
    <row r="3" spans="2:18" x14ac:dyDescent="0.25">
      <c r="B3" s="1">
        <v>42155</v>
      </c>
      <c r="D3">
        <v>699.95</v>
      </c>
      <c r="E3">
        <f>D3-I3-G3</f>
        <v>272.85000000000025</v>
      </c>
      <c r="F3">
        <v>651.35</v>
      </c>
      <c r="G3">
        <f>F3-F4</f>
        <v>64.82000000000005</v>
      </c>
      <c r="H3">
        <v>7672</v>
      </c>
      <c r="I3">
        <f>H3-H4</f>
        <v>362.27999999999975</v>
      </c>
      <c r="J3">
        <v>4080</v>
      </c>
      <c r="K3">
        <f>J3-J4</f>
        <v>146</v>
      </c>
      <c r="L3">
        <v>2977</v>
      </c>
      <c r="M3">
        <f>L3-L4</f>
        <v>192</v>
      </c>
      <c r="N3" s="7">
        <f>K3*60/M3</f>
        <v>45.625</v>
      </c>
      <c r="O3">
        <v>101</v>
      </c>
      <c r="P3">
        <f>O3-O4</f>
        <v>8</v>
      </c>
      <c r="Q3">
        <v>8.9</v>
      </c>
      <c r="R3">
        <v>179</v>
      </c>
    </row>
    <row r="4" spans="2:18" x14ac:dyDescent="0.25">
      <c r="B4" s="1">
        <v>42124</v>
      </c>
      <c r="D4">
        <v>914.57</v>
      </c>
      <c r="E4">
        <f>D4-I4-G4</f>
        <v>298.34999999999968</v>
      </c>
      <c r="F4">
        <v>586.53</v>
      </c>
      <c r="G4">
        <f>F4-F5</f>
        <v>40.409999999999968</v>
      </c>
      <c r="H4">
        <v>7309.72</v>
      </c>
      <c r="I4">
        <f>H4-H5</f>
        <v>575.8100000000004</v>
      </c>
      <c r="J4">
        <v>3934</v>
      </c>
      <c r="K4">
        <f>J4-J5</f>
        <v>245</v>
      </c>
      <c r="L4">
        <v>2785</v>
      </c>
      <c r="M4">
        <f>L4-L5</f>
        <v>178</v>
      </c>
      <c r="N4" s="7">
        <f>K4*60/M4</f>
        <v>82.584269662921344</v>
      </c>
      <c r="O4">
        <v>93</v>
      </c>
      <c r="P4">
        <f>O4-O5</f>
        <v>10</v>
      </c>
      <c r="Q4">
        <v>4.3</v>
      </c>
      <c r="R4">
        <v>380</v>
      </c>
    </row>
    <row r="5" spans="2:18" x14ac:dyDescent="0.25">
      <c r="B5" s="1">
        <v>42094</v>
      </c>
      <c r="D5">
        <v>974.55</v>
      </c>
      <c r="E5">
        <f>D5-I5-G5</f>
        <v>287.17999999999995</v>
      </c>
      <c r="F5">
        <v>546.12</v>
      </c>
      <c r="G5">
        <f>F5-F6</f>
        <v>46.120000000000005</v>
      </c>
      <c r="H5">
        <v>6733.91</v>
      </c>
      <c r="I5">
        <f>H5-H6</f>
        <v>641.25</v>
      </c>
      <c r="J5">
        <v>3689</v>
      </c>
      <c r="K5">
        <f>J5-J6</f>
        <v>282</v>
      </c>
      <c r="L5">
        <v>2607</v>
      </c>
      <c r="M5">
        <f>L5-L6</f>
        <v>194</v>
      </c>
      <c r="N5" s="7">
        <f>K5*60/M5</f>
        <v>87.216494845360828</v>
      </c>
      <c r="O5">
        <v>83</v>
      </c>
      <c r="P5">
        <f>O5-O6</f>
        <v>7.5</v>
      </c>
      <c r="Q5">
        <v>0.8</v>
      </c>
      <c r="R5">
        <v>501</v>
      </c>
    </row>
    <row r="6" spans="2:18" x14ac:dyDescent="0.25">
      <c r="B6" s="1">
        <v>42063</v>
      </c>
      <c r="D6">
        <v>960.12</v>
      </c>
      <c r="E6">
        <f>D6-I6-G6</f>
        <v>263.6900000000004</v>
      </c>
      <c r="F6">
        <v>500</v>
      </c>
      <c r="G6">
        <f>F6-F7</f>
        <v>41.240000000000009</v>
      </c>
      <c r="H6">
        <v>6092.66</v>
      </c>
      <c r="I6">
        <f>H6-H7</f>
        <v>655.1899999999996</v>
      </c>
      <c r="J6">
        <v>3407</v>
      </c>
      <c r="K6">
        <f>J6-J7</f>
        <v>287</v>
      </c>
      <c r="L6">
        <v>2413</v>
      </c>
      <c r="M6">
        <f>L6-L7</f>
        <v>188</v>
      </c>
      <c r="N6" s="7">
        <f>K6*60/M6</f>
        <v>91.59574468085107</v>
      </c>
      <c r="O6">
        <v>75.5</v>
      </c>
      <c r="P6">
        <f>O6-O7</f>
        <v>6.5</v>
      </c>
      <c r="Q6">
        <v>-1.1000000000000001</v>
      </c>
      <c r="R6">
        <v>507</v>
      </c>
    </row>
    <row r="7" spans="2:18" x14ac:dyDescent="0.25">
      <c r="B7" s="1">
        <v>42035</v>
      </c>
      <c r="D7">
        <v>1174</v>
      </c>
      <c r="E7">
        <f>D7-I7-G7</f>
        <v>318.47000000000008</v>
      </c>
      <c r="F7">
        <v>458.76</v>
      </c>
      <c r="G7">
        <f>F7-F8</f>
        <v>59.199999999999989</v>
      </c>
      <c r="H7">
        <v>5437.47</v>
      </c>
      <c r="I7">
        <f>H7-H8</f>
        <v>796.32999999999993</v>
      </c>
      <c r="J7">
        <v>3120</v>
      </c>
      <c r="L7">
        <v>2225</v>
      </c>
      <c r="O7">
        <v>69</v>
      </c>
      <c r="P7">
        <f>O7-O8</f>
        <v>7.5</v>
      </c>
      <c r="Q7">
        <v>-3.4</v>
      </c>
      <c r="R7">
        <v>632</v>
      </c>
    </row>
    <row r="8" spans="2:18" x14ac:dyDescent="0.25">
      <c r="B8" s="1">
        <v>42004</v>
      </c>
      <c r="D8">
        <v>1169</v>
      </c>
      <c r="F8">
        <v>399.56</v>
      </c>
      <c r="H8">
        <v>4641.1400000000003</v>
      </c>
      <c r="O8">
        <v>61.5</v>
      </c>
    </row>
    <row r="9" spans="2:18" x14ac:dyDescent="0.25">
      <c r="B9" s="1">
        <v>41973</v>
      </c>
      <c r="D9">
        <v>1009</v>
      </c>
    </row>
    <row r="10" spans="2:18" x14ac:dyDescent="0.25">
      <c r="B10" s="1">
        <v>41943</v>
      </c>
      <c r="D10">
        <v>978</v>
      </c>
    </row>
    <row r="11" spans="2:18" x14ac:dyDescent="0.25">
      <c r="B11" s="1">
        <v>41912</v>
      </c>
      <c r="D11">
        <v>753</v>
      </c>
    </row>
    <row r="12" spans="2:18" x14ac:dyDescent="0.25">
      <c r="B12" s="1">
        <v>41882</v>
      </c>
      <c r="D12">
        <v>563</v>
      </c>
    </row>
    <row r="13" spans="2:18" x14ac:dyDescent="0.25">
      <c r="B13" s="1">
        <v>41851</v>
      </c>
      <c r="D13">
        <v>536</v>
      </c>
    </row>
    <row r="14" spans="2:18" x14ac:dyDescent="0.25">
      <c r="B14" s="8">
        <v>41820</v>
      </c>
      <c r="D14">
        <v>378</v>
      </c>
      <c r="F14">
        <v>0</v>
      </c>
    </row>
    <row r="15" spans="2:18" x14ac:dyDescent="0.25">
      <c r="B15" s="1">
        <v>41790</v>
      </c>
      <c r="D15">
        <v>316</v>
      </c>
    </row>
    <row r="16" spans="2:18" x14ac:dyDescent="0.25">
      <c r="B16" s="1">
        <v>41759</v>
      </c>
      <c r="D16">
        <v>434</v>
      </c>
    </row>
    <row r="17" spans="2:13" x14ac:dyDescent="0.25">
      <c r="B17" s="1">
        <v>41729</v>
      </c>
      <c r="D17">
        <v>515</v>
      </c>
    </row>
    <row r="18" spans="2:13" x14ac:dyDescent="0.25">
      <c r="B18" s="1">
        <v>41698</v>
      </c>
      <c r="D18">
        <v>977</v>
      </c>
    </row>
    <row r="19" spans="2:13" x14ac:dyDescent="0.25">
      <c r="B19" s="1">
        <v>41670</v>
      </c>
      <c r="D19">
        <v>1361</v>
      </c>
    </row>
    <row r="21" spans="2:13" x14ac:dyDescent="0.25">
      <c r="B21" t="s">
        <v>37</v>
      </c>
      <c r="D21">
        <f>SUM(D2:D13)</f>
        <v>10230.189999999999</v>
      </c>
      <c r="G21">
        <f>F2</f>
        <v>712.25</v>
      </c>
    </row>
    <row r="23" spans="2:13" x14ac:dyDescent="0.25">
      <c r="C23" t="s">
        <v>19</v>
      </c>
    </row>
    <row r="24" spans="2:13" ht="15.75" thickBot="1" x14ac:dyDescent="0.3">
      <c r="C24" t="s">
        <v>8</v>
      </c>
      <c r="D24" t="s">
        <v>9</v>
      </c>
      <c r="E24" t="s">
        <v>10</v>
      </c>
      <c r="F24" t="s">
        <v>11</v>
      </c>
      <c r="G24" t="s">
        <v>12</v>
      </c>
      <c r="H24" t="s">
        <v>13</v>
      </c>
      <c r="I24" t="s">
        <v>14</v>
      </c>
      <c r="J24" t="s">
        <v>15</v>
      </c>
      <c r="K24" t="s">
        <v>16</v>
      </c>
      <c r="L24" t="s">
        <v>17</v>
      </c>
      <c r="M24" t="s">
        <v>18</v>
      </c>
    </row>
    <row r="25" spans="2:13" ht="15.75" thickBot="1" x14ac:dyDescent="0.3">
      <c r="B25" s="2" t="s">
        <v>7</v>
      </c>
      <c r="C25" s="3">
        <v>724</v>
      </c>
      <c r="D25" s="3">
        <v>675</v>
      </c>
      <c r="E25" s="3">
        <v>612</v>
      </c>
      <c r="F25" s="3">
        <v>176</v>
      </c>
      <c r="G25" s="3">
        <v>5</v>
      </c>
      <c r="H25" s="3">
        <v>34</v>
      </c>
      <c r="I25" s="3">
        <v>192</v>
      </c>
      <c r="J25" s="3">
        <v>382</v>
      </c>
      <c r="K25" s="3">
        <v>529</v>
      </c>
      <c r="L25" s="3">
        <v>667</v>
      </c>
      <c r="M25" s="4">
        <v>4424</v>
      </c>
    </row>
    <row r="26" spans="2:13" x14ac:dyDescent="0.25">
      <c r="B26" t="s">
        <v>20</v>
      </c>
      <c r="C26" s="5">
        <f>C25/$M$25*100</f>
        <v>16.365280289330922</v>
      </c>
      <c r="D26" s="5">
        <f>D25/$M$25*100</f>
        <v>15.25768535262206</v>
      </c>
      <c r="E26" s="5">
        <f>E25/$M$25*100</f>
        <v>13.83363471971067</v>
      </c>
      <c r="F26" s="5">
        <f>F25/$M$25*100</f>
        <v>3.9783001808318263</v>
      </c>
      <c r="G26" s="5">
        <f>G25/$M$25*100</f>
        <v>0.11301989150090416</v>
      </c>
      <c r="H26" s="5">
        <f>H25/$M$25*100</f>
        <v>0.76853526220614821</v>
      </c>
      <c r="I26" s="5">
        <f>I25/$M$25*100</f>
        <v>4.3399638336347195</v>
      </c>
      <c r="J26" s="5">
        <f>J25/$M$25*100</f>
        <v>8.6347197106690778</v>
      </c>
      <c r="K26" s="5">
        <f>K25/$M$25*100</f>
        <v>11.957504520795661</v>
      </c>
      <c r="L26" s="5">
        <f>L25/$M$25*100</f>
        <v>15.076853526220615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3"/>
  <sheetViews>
    <sheetView tabSelected="1" workbookViewId="0">
      <selection activeCell="Q35" sqref="Q34:Q35"/>
    </sheetView>
  </sheetViews>
  <sheetFormatPr defaultRowHeight="15" x14ac:dyDescent="0.25"/>
  <cols>
    <col min="3" max="3" width="14.42578125" customWidth="1"/>
    <col min="4" max="4" width="11" customWidth="1"/>
    <col min="5" max="5" width="5.85546875" customWidth="1"/>
    <col min="11" max="11" width="9.5703125" bestFit="1" customWidth="1"/>
    <col min="13" max="13" width="9.5703125" bestFit="1" customWidth="1"/>
  </cols>
  <sheetData>
    <row r="1" spans="1:13" x14ac:dyDescent="0.25">
      <c r="C1" t="s">
        <v>31</v>
      </c>
      <c r="D1" t="s">
        <v>32</v>
      </c>
      <c r="F1" t="s">
        <v>33</v>
      </c>
      <c r="G1" t="s">
        <v>34</v>
      </c>
      <c r="I1" t="s">
        <v>25</v>
      </c>
      <c r="K1" t="s">
        <v>26</v>
      </c>
      <c r="M1" t="s">
        <v>27</v>
      </c>
    </row>
    <row r="2" spans="1:13" x14ac:dyDescent="0.25">
      <c r="A2">
        <v>27</v>
      </c>
      <c r="C2">
        <v>40.4</v>
      </c>
      <c r="D2">
        <v>181</v>
      </c>
      <c r="E2" t="s">
        <v>21</v>
      </c>
      <c r="F2">
        <v>12.1</v>
      </c>
      <c r="G2">
        <v>39.299999999999997</v>
      </c>
      <c r="I2">
        <f t="shared" ref="I2:I7" si="0">D2-C2+G2-F2</f>
        <v>167.79999999999998</v>
      </c>
      <c r="K2" s="6">
        <f t="shared" ref="K2:K7" si="1">G2/F2</f>
        <v>3.2479338842975207</v>
      </c>
      <c r="M2" s="6">
        <f t="shared" ref="M2:M7" si="2">D2/C2</f>
        <v>4.4801980198019802</v>
      </c>
    </row>
    <row r="3" spans="1:13" x14ac:dyDescent="0.25">
      <c r="A3">
        <v>28</v>
      </c>
      <c r="C3">
        <v>0</v>
      </c>
      <c r="D3">
        <v>0</v>
      </c>
      <c r="F3">
        <v>20.2</v>
      </c>
      <c r="G3">
        <v>65.099999999999994</v>
      </c>
      <c r="I3">
        <f t="shared" si="0"/>
        <v>44.899999999999991</v>
      </c>
      <c r="K3" s="6">
        <f t="shared" si="1"/>
        <v>3.2227722772277225</v>
      </c>
      <c r="M3" s="6" t="e">
        <f t="shared" si="2"/>
        <v>#DIV/0!</v>
      </c>
    </row>
    <row r="4" spans="1:13" x14ac:dyDescent="0.25">
      <c r="A4">
        <v>29</v>
      </c>
      <c r="C4">
        <v>0</v>
      </c>
      <c r="D4">
        <v>0</v>
      </c>
      <c r="F4">
        <v>18.2</v>
      </c>
      <c r="G4">
        <v>57.9</v>
      </c>
      <c r="I4">
        <f t="shared" si="0"/>
        <v>39.700000000000003</v>
      </c>
      <c r="K4" s="6">
        <f t="shared" si="1"/>
        <v>3.1813186813186816</v>
      </c>
      <c r="M4" s="6" t="e">
        <f t="shared" si="2"/>
        <v>#DIV/0!</v>
      </c>
    </row>
    <row r="5" spans="1:13" x14ac:dyDescent="0.25">
      <c r="A5">
        <v>30</v>
      </c>
      <c r="C5">
        <v>0</v>
      </c>
      <c r="D5">
        <v>0</v>
      </c>
      <c r="F5">
        <v>13.9</v>
      </c>
      <c r="G5">
        <v>45.2</v>
      </c>
      <c r="I5">
        <f t="shared" si="0"/>
        <v>31.300000000000004</v>
      </c>
      <c r="K5" s="6">
        <f t="shared" si="1"/>
        <v>3.2517985611510793</v>
      </c>
      <c r="M5" s="6" t="e">
        <f t="shared" si="2"/>
        <v>#DIV/0!</v>
      </c>
    </row>
    <row r="6" spans="1:13" x14ac:dyDescent="0.25">
      <c r="A6">
        <v>31</v>
      </c>
      <c r="C6">
        <v>0</v>
      </c>
      <c r="D6">
        <v>0</v>
      </c>
      <c r="F6">
        <v>14.2</v>
      </c>
      <c r="G6">
        <v>46</v>
      </c>
      <c r="I6">
        <f t="shared" si="0"/>
        <v>31.8</v>
      </c>
      <c r="K6" s="6">
        <f t="shared" si="1"/>
        <v>3.23943661971831</v>
      </c>
      <c r="M6" s="6" t="e">
        <f t="shared" si="2"/>
        <v>#DIV/0!</v>
      </c>
    </row>
    <row r="7" spans="1:13" x14ac:dyDescent="0.25">
      <c r="A7">
        <v>32</v>
      </c>
      <c r="C7">
        <v>0</v>
      </c>
      <c r="D7">
        <v>0</v>
      </c>
      <c r="F7">
        <v>11.5</v>
      </c>
      <c r="G7">
        <v>37.299999999999997</v>
      </c>
      <c r="I7">
        <f t="shared" si="0"/>
        <v>25.799999999999997</v>
      </c>
      <c r="K7" s="6">
        <f t="shared" si="1"/>
        <v>3.2434782608695651</v>
      </c>
      <c r="M7" s="6" t="e">
        <f t="shared" si="2"/>
        <v>#DIV/0!</v>
      </c>
    </row>
    <row r="8" spans="1:13" x14ac:dyDescent="0.25">
      <c r="A8">
        <v>33</v>
      </c>
      <c r="C8">
        <v>16.2</v>
      </c>
      <c r="D8">
        <v>74.7</v>
      </c>
      <c r="F8">
        <v>12.3</v>
      </c>
      <c r="G8">
        <v>39</v>
      </c>
      <c r="I8">
        <f>D8-C8+G8-F8</f>
        <v>85.2</v>
      </c>
      <c r="K8" s="6">
        <f>G8/F8</f>
        <v>3.1707317073170729</v>
      </c>
      <c r="L8" s="6"/>
      <c r="M8" s="6">
        <f>D8/C8</f>
        <v>4.6111111111111116</v>
      </c>
    </row>
    <row r="9" spans="1:13" x14ac:dyDescent="0.25">
      <c r="A9">
        <v>34</v>
      </c>
      <c r="C9">
        <v>33.200000000000003</v>
      </c>
      <c r="D9">
        <v>151.19999999999999</v>
      </c>
      <c r="F9">
        <v>12.1</v>
      </c>
      <c r="G9">
        <v>37.700000000000003</v>
      </c>
      <c r="I9">
        <f t="shared" ref="I9:I53" si="3">D9-C9+G9-F9</f>
        <v>143.6</v>
      </c>
      <c r="K9" s="6">
        <f t="shared" ref="K9:K53" si="4">G9/F9</f>
        <v>3.1157024793388435</v>
      </c>
      <c r="L9" s="6"/>
      <c r="M9" s="6">
        <f t="shared" ref="M9:M53" si="5">D9/C9</f>
        <v>4.5542168674698784</v>
      </c>
    </row>
    <row r="10" spans="1:13" x14ac:dyDescent="0.25">
      <c r="A10">
        <v>35</v>
      </c>
      <c r="C10">
        <v>44</v>
      </c>
      <c r="D10">
        <v>197</v>
      </c>
      <c r="F10">
        <v>15.9</v>
      </c>
      <c r="G10">
        <v>50.1</v>
      </c>
      <c r="I10">
        <f t="shared" si="3"/>
        <v>187.2</v>
      </c>
      <c r="K10" s="6">
        <f t="shared" si="4"/>
        <v>3.1509433962264151</v>
      </c>
      <c r="L10" s="6"/>
      <c r="M10" s="6">
        <f t="shared" si="5"/>
        <v>4.4772727272727275</v>
      </c>
    </row>
    <row r="11" spans="1:13" x14ac:dyDescent="0.25">
      <c r="A11">
        <v>36</v>
      </c>
      <c r="C11">
        <v>35.200000000000003</v>
      </c>
      <c r="D11">
        <v>157.9</v>
      </c>
      <c r="F11">
        <v>15.3</v>
      </c>
      <c r="G11">
        <v>47.2</v>
      </c>
      <c r="I11">
        <f t="shared" si="3"/>
        <v>154.6</v>
      </c>
      <c r="K11" s="6">
        <f t="shared" si="4"/>
        <v>3.0849673202614381</v>
      </c>
      <c r="L11" s="6"/>
      <c r="M11" s="6">
        <f t="shared" si="5"/>
        <v>4.4857954545454541</v>
      </c>
    </row>
    <row r="12" spans="1:13" x14ac:dyDescent="0.25">
      <c r="A12">
        <v>37</v>
      </c>
      <c r="C12">
        <v>35.700000000000003</v>
      </c>
      <c r="D12">
        <v>166.9</v>
      </c>
      <c r="F12">
        <v>16.5</v>
      </c>
      <c r="G12">
        <v>50.5</v>
      </c>
      <c r="I12">
        <f t="shared" si="3"/>
        <v>165.2</v>
      </c>
      <c r="K12" s="6">
        <f t="shared" si="4"/>
        <v>3.0606060606060606</v>
      </c>
      <c r="L12" s="6"/>
      <c r="M12" s="6">
        <f t="shared" si="5"/>
        <v>4.6750700280112039</v>
      </c>
    </row>
    <row r="13" spans="1:13" x14ac:dyDescent="0.25">
      <c r="A13">
        <v>38</v>
      </c>
      <c r="C13">
        <v>50</v>
      </c>
      <c r="D13">
        <v>221.8</v>
      </c>
      <c r="F13">
        <v>13.4</v>
      </c>
      <c r="G13">
        <v>41.5</v>
      </c>
      <c r="I13">
        <f t="shared" si="3"/>
        <v>199.9</v>
      </c>
      <c r="K13" s="6">
        <f t="shared" si="4"/>
        <v>3.0970149253731343</v>
      </c>
      <c r="L13" s="6"/>
      <c r="M13" s="6">
        <f t="shared" si="5"/>
        <v>4.4359999999999999</v>
      </c>
    </row>
    <row r="14" spans="1:13" x14ac:dyDescent="0.25">
      <c r="A14">
        <v>39</v>
      </c>
      <c r="C14">
        <v>79.7</v>
      </c>
      <c r="D14">
        <v>354.1</v>
      </c>
      <c r="F14">
        <v>14.9</v>
      </c>
      <c r="G14">
        <v>45.5</v>
      </c>
      <c r="I14">
        <f t="shared" si="3"/>
        <v>305.00000000000006</v>
      </c>
      <c r="K14" s="6">
        <f t="shared" si="4"/>
        <v>3.0536912751677852</v>
      </c>
      <c r="L14" s="6"/>
      <c r="M14" s="6">
        <f t="shared" si="5"/>
        <v>4.4429109159347551</v>
      </c>
    </row>
    <row r="15" spans="1:13" x14ac:dyDescent="0.25">
      <c r="A15">
        <v>40</v>
      </c>
      <c r="C15">
        <v>70.900000000000006</v>
      </c>
      <c r="D15">
        <v>311.7</v>
      </c>
      <c r="F15">
        <v>18.3</v>
      </c>
      <c r="G15">
        <v>57</v>
      </c>
      <c r="I15">
        <f t="shared" si="3"/>
        <v>279.49999999999994</v>
      </c>
      <c r="K15" s="6">
        <f t="shared" si="4"/>
        <v>3.1147540983606556</v>
      </c>
      <c r="L15" s="6"/>
      <c r="M15" s="6">
        <f t="shared" si="5"/>
        <v>4.3963328631875873</v>
      </c>
    </row>
    <row r="16" spans="1:13" x14ac:dyDescent="0.25">
      <c r="A16">
        <v>41</v>
      </c>
      <c r="C16">
        <v>78.2</v>
      </c>
      <c r="D16">
        <v>345.2</v>
      </c>
      <c r="F16">
        <v>13.3</v>
      </c>
      <c r="G16">
        <v>40.799999999999997</v>
      </c>
      <c r="I16">
        <f t="shared" si="3"/>
        <v>294.5</v>
      </c>
      <c r="K16" s="6">
        <f t="shared" si="4"/>
        <v>3.0676691729323307</v>
      </c>
      <c r="L16" s="6"/>
      <c r="M16" s="6">
        <f t="shared" si="5"/>
        <v>4.414322250639386</v>
      </c>
    </row>
    <row r="17" spans="1:13" x14ac:dyDescent="0.25">
      <c r="A17">
        <v>42</v>
      </c>
      <c r="C17">
        <v>115.6</v>
      </c>
      <c r="D17">
        <v>501.2</v>
      </c>
      <c r="F17">
        <v>16.2</v>
      </c>
      <c r="G17">
        <v>49.3</v>
      </c>
      <c r="I17">
        <f t="shared" si="3"/>
        <v>418.70000000000005</v>
      </c>
      <c r="K17" s="6">
        <f t="shared" si="4"/>
        <v>3.0432098765432096</v>
      </c>
      <c r="L17" s="6"/>
      <c r="M17" s="6">
        <f t="shared" si="5"/>
        <v>4.335640138408305</v>
      </c>
    </row>
    <row r="18" spans="1:13" x14ac:dyDescent="0.25">
      <c r="A18">
        <v>43</v>
      </c>
      <c r="C18">
        <v>129.19999999999999</v>
      </c>
      <c r="D18">
        <v>556.1</v>
      </c>
      <c r="F18">
        <v>19.100000000000001</v>
      </c>
      <c r="G18">
        <v>57.1</v>
      </c>
      <c r="I18">
        <f t="shared" si="3"/>
        <v>464.90000000000003</v>
      </c>
      <c r="K18" s="6">
        <f t="shared" si="4"/>
        <v>2.989528795811518</v>
      </c>
      <c r="L18" s="6"/>
      <c r="M18" s="6">
        <f t="shared" si="5"/>
        <v>4.3041795665634677</v>
      </c>
    </row>
    <row r="19" spans="1:13" x14ac:dyDescent="0.25">
      <c r="A19">
        <v>44</v>
      </c>
      <c r="C19">
        <v>98.5</v>
      </c>
      <c r="D19">
        <v>428.2</v>
      </c>
      <c r="F19">
        <v>16.3</v>
      </c>
      <c r="G19">
        <v>50.3</v>
      </c>
      <c r="I19">
        <f t="shared" si="3"/>
        <v>363.7</v>
      </c>
      <c r="K19" s="6">
        <f t="shared" si="4"/>
        <v>3.0858895705521467</v>
      </c>
      <c r="L19" s="6"/>
      <c r="M19" s="6">
        <f t="shared" si="5"/>
        <v>4.3472081218274115</v>
      </c>
    </row>
    <row r="20" spans="1:13" x14ac:dyDescent="0.25">
      <c r="A20">
        <v>45</v>
      </c>
      <c r="C20">
        <v>127.8</v>
      </c>
      <c r="D20">
        <v>549.70000000000005</v>
      </c>
      <c r="F20">
        <v>22</v>
      </c>
      <c r="G20">
        <v>67.2</v>
      </c>
      <c r="I20">
        <f t="shared" si="3"/>
        <v>467.1</v>
      </c>
      <c r="K20" s="6">
        <f t="shared" si="4"/>
        <v>3.0545454545454547</v>
      </c>
      <c r="L20" s="6"/>
      <c r="M20" s="6">
        <f t="shared" si="5"/>
        <v>4.3012519561815337</v>
      </c>
    </row>
    <row r="21" spans="1:13" x14ac:dyDescent="0.25">
      <c r="A21">
        <v>46</v>
      </c>
      <c r="C21">
        <v>123.4</v>
      </c>
      <c r="D21">
        <v>530.6</v>
      </c>
      <c r="F21">
        <v>17</v>
      </c>
      <c r="G21">
        <v>52.1</v>
      </c>
      <c r="I21">
        <f t="shared" si="3"/>
        <v>442.30000000000007</v>
      </c>
      <c r="K21" s="6">
        <f t="shared" si="4"/>
        <v>3.0647058823529414</v>
      </c>
      <c r="L21" s="6"/>
      <c r="M21" s="6">
        <f t="shared" si="5"/>
        <v>4.2998379254457051</v>
      </c>
    </row>
    <row r="22" spans="1:13" x14ac:dyDescent="0.25">
      <c r="A22">
        <v>47</v>
      </c>
      <c r="C22">
        <v>153</v>
      </c>
      <c r="D22">
        <v>650.9</v>
      </c>
      <c r="F22">
        <v>16.899999999999999</v>
      </c>
      <c r="G22">
        <v>50.4</v>
      </c>
      <c r="I22">
        <f t="shared" si="3"/>
        <v>531.4</v>
      </c>
      <c r="K22" s="6">
        <f t="shared" si="4"/>
        <v>2.9822485207100593</v>
      </c>
      <c r="L22" s="6"/>
      <c r="M22" s="6">
        <f t="shared" si="5"/>
        <v>4.2542483660130719</v>
      </c>
    </row>
    <row r="23" spans="1:13" x14ac:dyDescent="0.25">
      <c r="A23">
        <v>48</v>
      </c>
      <c r="C23">
        <v>131.5</v>
      </c>
      <c r="D23">
        <v>561.1</v>
      </c>
      <c r="F23">
        <v>14.7</v>
      </c>
      <c r="G23">
        <v>47</v>
      </c>
      <c r="I23">
        <f t="shared" si="3"/>
        <v>461.90000000000003</v>
      </c>
      <c r="K23" s="6">
        <f t="shared" si="4"/>
        <v>3.1972789115646258</v>
      </c>
      <c r="L23" s="6"/>
      <c r="M23" s="6">
        <f t="shared" si="5"/>
        <v>4.266920152091255</v>
      </c>
    </row>
    <row r="24" spans="1:13" x14ac:dyDescent="0.25">
      <c r="A24">
        <v>49</v>
      </c>
      <c r="C24">
        <v>144.80000000000001</v>
      </c>
      <c r="D24">
        <v>618.79999999999995</v>
      </c>
      <c r="F24">
        <v>14.9</v>
      </c>
      <c r="G24">
        <v>45</v>
      </c>
      <c r="I24">
        <f t="shared" si="3"/>
        <v>504.1</v>
      </c>
      <c r="K24" s="6">
        <f t="shared" si="4"/>
        <v>3.0201342281879193</v>
      </c>
      <c r="L24" s="6"/>
      <c r="M24" s="6">
        <f t="shared" si="5"/>
        <v>4.2734806629834248</v>
      </c>
    </row>
    <row r="25" spans="1:13" x14ac:dyDescent="0.25">
      <c r="A25">
        <v>50</v>
      </c>
      <c r="C25">
        <v>134.6</v>
      </c>
      <c r="D25">
        <v>576.4</v>
      </c>
      <c r="F25">
        <v>15.8</v>
      </c>
      <c r="G25">
        <v>48.9</v>
      </c>
      <c r="I25">
        <f t="shared" si="3"/>
        <v>474.89999999999992</v>
      </c>
      <c r="K25" s="6">
        <f t="shared" si="4"/>
        <v>3.0949367088607591</v>
      </c>
      <c r="L25" s="6"/>
      <c r="M25" s="6">
        <f t="shared" si="5"/>
        <v>4.2823179791976225</v>
      </c>
    </row>
    <row r="26" spans="1:13" x14ac:dyDescent="0.25">
      <c r="A26">
        <v>51</v>
      </c>
      <c r="C26">
        <v>138.4</v>
      </c>
      <c r="D26">
        <v>590.9</v>
      </c>
      <c r="F26">
        <v>23.1</v>
      </c>
      <c r="G26">
        <v>70.5</v>
      </c>
      <c r="I26">
        <f t="shared" si="3"/>
        <v>499.9</v>
      </c>
      <c r="K26" s="6">
        <f t="shared" si="4"/>
        <v>3.051948051948052</v>
      </c>
      <c r="L26" s="6"/>
      <c r="M26" s="6">
        <f t="shared" si="5"/>
        <v>4.2695086705202305</v>
      </c>
    </row>
    <row r="27" spans="1:13" x14ac:dyDescent="0.25">
      <c r="A27">
        <v>52</v>
      </c>
      <c r="C27">
        <v>203.6</v>
      </c>
      <c r="D27">
        <v>840</v>
      </c>
      <c r="F27">
        <v>17.2</v>
      </c>
      <c r="G27">
        <v>51.4</v>
      </c>
      <c r="I27">
        <f t="shared" si="3"/>
        <v>670.59999999999991</v>
      </c>
      <c r="K27" s="6">
        <f t="shared" si="4"/>
        <v>2.9883720930232558</v>
      </c>
      <c r="L27" s="6"/>
      <c r="M27" s="6">
        <f t="shared" si="5"/>
        <v>4.1257367387033401</v>
      </c>
    </row>
    <row r="28" spans="1:13" x14ac:dyDescent="0.25">
      <c r="A28">
        <v>1</v>
      </c>
      <c r="C28">
        <v>151.5</v>
      </c>
      <c r="D28">
        <v>632.9</v>
      </c>
      <c r="F28">
        <v>17.5</v>
      </c>
      <c r="G28">
        <v>54.7</v>
      </c>
      <c r="I28">
        <f t="shared" si="3"/>
        <v>518.6</v>
      </c>
      <c r="K28" s="6">
        <f t="shared" si="4"/>
        <v>3.1257142857142859</v>
      </c>
      <c r="L28" s="6"/>
      <c r="M28" s="6">
        <f t="shared" si="5"/>
        <v>4.1775577557755774</v>
      </c>
    </row>
    <row r="29" spans="1:13" x14ac:dyDescent="0.25">
      <c r="A29">
        <v>2</v>
      </c>
      <c r="C29">
        <v>190.1</v>
      </c>
      <c r="D29">
        <v>785.5</v>
      </c>
      <c r="F29">
        <v>16.899999999999999</v>
      </c>
      <c r="G29">
        <v>51</v>
      </c>
      <c r="I29">
        <f t="shared" si="3"/>
        <v>629.5</v>
      </c>
      <c r="K29" s="6">
        <f t="shared" si="4"/>
        <v>3.0177514792899411</v>
      </c>
      <c r="L29" s="6"/>
      <c r="M29" s="6">
        <f t="shared" si="5"/>
        <v>4.1320357706470281</v>
      </c>
    </row>
    <row r="30" spans="1:13" x14ac:dyDescent="0.25">
      <c r="A30">
        <v>3</v>
      </c>
      <c r="C30">
        <v>147.4</v>
      </c>
      <c r="D30">
        <v>618.29999999999995</v>
      </c>
      <c r="F30">
        <v>18.600000000000001</v>
      </c>
      <c r="G30">
        <v>56.5</v>
      </c>
      <c r="I30">
        <f t="shared" si="3"/>
        <v>508.79999999999995</v>
      </c>
      <c r="K30" s="6">
        <f t="shared" si="4"/>
        <v>3.0376344086021505</v>
      </c>
      <c r="L30" s="6"/>
      <c r="M30" s="6">
        <f t="shared" si="5"/>
        <v>4.1947082767978285</v>
      </c>
    </row>
    <row r="31" spans="1:13" x14ac:dyDescent="0.25">
      <c r="A31">
        <v>4</v>
      </c>
      <c r="C31">
        <v>184.6</v>
      </c>
      <c r="D31">
        <v>782.5</v>
      </c>
      <c r="F31">
        <v>17.5</v>
      </c>
      <c r="G31">
        <v>53.3</v>
      </c>
      <c r="I31">
        <f t="shared" si="3"/>
        <v>633.69999999999993</v>
      </c>
      <c r="K31" s="6">
        <f t="shared" si="4"/>
        <v>3.0457142857142854</v>
      </c>
      <c r="L31" s="6"/>
      <c r="M31" s="6">
        <f t="shared" si="5"/>
        <v>4.2388949079089926</v>
      </c>
    </row>
    <row r="32" spans="1:13" x14ac:dyDescent="0.25">
      <c r="A32">
        <v>5</v>
      </c>
      <c r="C32">
        <v>152.30000000000001</v>
      </c>
      <c r="D32">
        <v>645.5</v>
      </c>
      <c r="F32">
        <v>16.600000000000001</v>
      </c>
      <c r="G32">
        <v>51</v>
      </c>
      <c r="I32">
        <f t="shared" si="3"/>
        <v>527.6</v>
      </c>
      <c r="K32" s="6">
        <f t="shared" si="4"/>
        <v>3.0722891566265056</v>
      </c>
      <c r="L32" s="6"/>
      <c r="M32" s="6">
        <f t="shared" si="5"/>
        <v>4.2383453709783323</v>
      </c>
    </row>
    <row r="33" spans="1:18" x14ac:dyDescent="0.25">
      <c r="A33">
        <v>6</v>
      </c>
      <c r="B33" t="s">
        <v>21</v>
      </c>
      <c r="C33" s="5">
        <f>(C32+C34)/2</f>
        <v>151.15</v>
      </c>
      <c r="D33" s="5">
        <f>(D32+D34)/2</f>
        <v>639.75</v>
      </c>
      <c r="E33" s="5" t="s">
        <v>21</v>
      </c>
      <c r="F33" s="5">
        <f>(F32+F34)/2</f>
        <v>16.75</v>
      </c>
      <c r="G33" s="5">
        <f>(G32+G34)/2</f>
        <v>51.15</v>
      </c>
      <c r="I33">
        <f t="shared" si="3"/>
        <v>523</v>
      </c>
      <c r="K33" s="6">
        <f t="shared" si="4"/>
        <v>3.053731343283582</v>
      </c>
      <c r="L33" s="6"/>
      <c r="M33" s="6">
        <f t="shared" si="5"/>
        <v>4.2325504465762487</v>
      </c>
      <c r="Q33" s="5"/>
      <c r="R33" s="5"/>
    </row>
    <row r="34" spans="1:18" x14ac:dyDescent="0.25">
      <c r="A34">
        <v>7</v>
      </c>
      <c r="C34">
        <v>150</v>
      </c>
      <c r="D34">
        <v>634</v>
      </c>
      <c r="F34">
        <v>16.899999999999999</v>
      </c>
      <c r="G34">
        <v>51.3</v>
      </c>
      <c r="I34">
        <f t="shared" si="3"/>
        <v>518.4</v>
      </c>
      <c r="K34" s="6">
        <f t="shared" si="4"/>
        <v>3.0355029585798818</v>
      </c>
      <c r="L34" s="6"/>
      <c r="M34" s="6">
        <f t="shared" si="5"/>
        <v>4.2266666666666666</v>
      </c>
    </row>
    <row r="35" spans="1:18" x14ac:dyDescent="0.25">
      <c r="A35">
        <v>8</v>
      </c>
      <c r="C35">
        <v>143.4</v>
      </c>
      <c r="D35">
        <v>608.29999999999995</v>
      </c>
      <c r="F35">
        <v>18</v>
      </c>
      <c r="G35">
        <v>55.1</v>
      </c>
      <c r="I35">
        <f t="shared" si="3"/>
        <v>502</v>
      </c>
      <c r="K35" s="6">
        <f t="shared" si="4"/>
        <v>3.0611111111111113</v>
      </c>
      <c r="L35" s="6"/>
      <c r="M35" s="6">
        <f t="shared" si="5"/>
        <v>4.2419804741980469</v>
      </c>
    </row>
    <row r="36" spans="1:18" x14ac:dyDescent="0.25">
      <c r="A36">
        <v>9</v>
      </c>
      <c r="C36">
        <v>139.30000000000001</v>
      </c>
      <c r="D36">
        <v>593.79999999999995</v>
      </c>
      <c r="F36">
        <v>19.600000000000001</v>
      </c>
      <c r="G36">
        <v>61.6</v>
      </c>
      <c r="I36">
        <f t="shared" si="3"/>
        <v>496.49999999999989</v>
      </c>
      <c r="K36" s="6">
        <f t="shared" si="4"/>
        <v>3.1428571428571428</v>
      </c>
      <c r="L36" s="6"/>
      <c r="M36" s="6">
        <f t="shared" si="5"/>
        <v>4.262742282842785</v>
      </c>
    </row>
    <row r="37" spans="1:18" x14ac:dyDescent="0.25">
      <c r="A37">
        <v>10</v>
      </c>
      <c r="C37">
        <v>138.19999999999999</v>
      </c>
      <c r="D37">
        <v>590.1</v>
      </c>
      <c r="F37">
        <v>19.8</v>
      </c>
      <c r="G37">
        <v>61.6</v>
      </c>
      <c r="I37">
        <f t="shared" si="3"/>
        <v>493.7</v>
      </c>
      <c r="K37" s="6">
        <f t="shared" si="4"/>
        <v>3.1111111111111112</v>
      </c>
      <c r="L37" s="6"/>
      <c r="M37" s="6">
        <f t="shared" si="5"/>
        <v>4.2698986975397979</v>
      </c>
    </row>
    <row r="38" spans="1:18" x14ac:dyDescent="0.25">
      <c r="A38">
        <v>11</v>
      </c>
      <c r="C38">
        <v>127.1</v>
      </c>
      <c r="D38">
        <v>540.79999999999995</v>
      </c>
      <c r="F38">
        <v>19.8</v>
      </c>
      <c r="G38">
        <v>61.1</v>
      </c>
      <c r="I38">
        <f t="shared" si="3"/>
        <v>454.99999999999994</v>
      </c>
      <c r="K38" s="6">
        <f t="shared" si="4"/>
        <v>3.0858585858585856</v>
      </c>
      <c r="L38" s="6"/>
      <c r="M38" s="6">
        <f t="shared" si="5"/>
        <v>4.2549173878835562</v>
      </c>
    </row>
    <row r="39" spans="1:18" x14ac:dyDescent="0.25">
      <c r="A39">
        <v>12</v>
      </c>
      <c r="C39">
        <v>128.9</v>
      </c>
      <c r="D39">
        <v>547.4</v>
      </c>
      <c r="F39">
        <v>17.100000000000001</v>
      </c>
      <c r="G39">
        <v>54.2</v>
      </c>
      <c r="I39">
        <f t="shared" si="3"/>
        <v>455.59999999999997</v>
      </c>
      <c r="K39" s="6">
        <f t="shared" si="4"/>
        <v>3.1695906432748537</v>
      </c>
      <c r="L39" s="6"/>
      <c r="M39" s="6">
        <f t="shared" si="5"/>
        <v>4.2467028704422027</v>
      </c>
    </row>
    <row r="40" spans="1:18" x14ac:dyDescent="0.25">
      <c r="A40">
        <v>13</v>
      </c>
      <c r="C40">
        <v>136.9</v>
      </c>
      <c r="D40">
        <v>582.9</v>
      </c>
      <c r="F40">
        <v>16.7</v>
      </c>
      <c r="G40">
        <v>51.7</v>
      </c>
      <c r="I40">
        <f t="shared" si="3"/>
        <v>481</v>
      </c>
      <c r="K40" s="6">
        <f t="shared" si="4"/>
        <v>3.0958083832335332</v>
      </c>
      <c r="L40" s="6"/>
      <c r="M40" s="6">
        <f t="shared" si="5"/>
        <v>4.2578524470416355</v>
      </c>
    </row>
    <row r="41" spans="1:18" x14ac:dyDescent="0.25">
      <c r="A41">
        <v>14</v>
      </c>
      <c r="C41">
        <v>121.9</v>
      </c>
      <c r="D41">
        <v>522.9</v>
      </c>
      <c r="F41">
        <v>17.600000000000001</v>
      </c>
      <c r="G41">
        <v>55.9</v>
      </c>
      <c r="I41">
        <f t="shared" si="3"/>
        <v>439.29999999999995</v>
      </c>
      <c r="K41" s="6">
        <f t="shared" si="4"/>
        <v>3.1761363636363633</v>
      </c>
      <c r="M41" s="6">
        <f t="shared" si="5"/>
        <v>4.2895816242821985</v>
      </c>
    </row>
    <row r="42" spans="1:18" x14ac:dyDescent="0.25">
      <c r="A42">
        <v>15</v>
      </c>
      <c r="C42">
        <f>(C41+C43)/2</f>
        <v>118.75</v>
      </c>
      <c r="D42">
        <f>(D41+D43)/2</f>
        <v>509.29999999999995</v>
      </c>
      <c r="F42">
        <f>(F41+F43)/2</f>
        <v>16.350000000000001</v>
      </c>
      <c r="G42">
        <f>(G41+G43)/2</f>
        <v>50.65</v>
      </c>
      <c r="I42">
        <f t="shared" si="3"/>
        <v>424.84999999999991</v>
      </c>
      <c r="K42" s="6">
        <f t="shared" si="4"/>
        <v>3.0978593272171251</v>
      </c>
      <c r="M42" s="6">
        <f t="shared" si="5"/>
        <v>4.2888421052631571</v>
      </c>
    </row>
    <row r="43" spans="1:18" x14ac:dyDescent="0.25">
      <c r="A43">
        <v>16</v>
      </c>
      <c r="C43">
        <v>115.6</v>
      </c>
      <c r="D43">
        <v>495.7</v>
      </c>
      <c r="F43">
        <v>15.1</v>
      </c>
      <c r="G43">
        <v>45.4</v>
      </c>
      <c r="I43">
        <f t="shared" si="3"/>
        <v>410.4</v>
      </c>
      <c r="K43" s="6">
        <f t="shared" si="4"/>
        <v>3.0066225165562912</v>
      </c>
      <c r="M43" s="6">
        <f t="shared" si="5"/>
        <v>4.2880622837370241</v>
      </c>
    </row>
    <row r="44" spans="1:18" x14ac:dyDescent="0.25">
      <c r="A44">
        <v>17</v>
      </c>
      <c r="C44">
        <v>101.4</v>
      </c>
      <c r="D44">
        <v>439.4</v>
      </c>
      <c r="F44">
        <v>18.2</v>
      </c>
      <c r="G44">
        <v>58.8</v>
      </c>
      <c r="I44">
        <f t="shared" si="3"/>
        <v>378.6</v>
      </c>
      <c r="K44" s="6">
        <f t="shared" si="4"/>
        <v>3.2307692307692308</v>
      </c>
      <c r="M44" s="6">
        <f t="shared" si="5"/>
        <v>4.333333333333333</v>
      </c>
    </row>
    <row r="45" spans="1:18" x14ac:dyDescent="0.25">
      <c r="A45">
        <v>18</v>
      </c>
      <c r="C45">
        <v>82.4</v>
      </c>
      <c r="D45">
        <v>360.4</v>
      </c>
      <c r="F45">
        <v>23.6</v>
      </c>
      <c r="G45">
        <v>75.2</v>
      </c>
      <c r="I45">
        <f t="shared" si="3"/>
        <v>329.59999999999997</v>
      </c>
      <c r="K45" s="6">
        <f t="shared" si="4"/>
        <v>3.1864406779661016</v>
      </c>
      <c r="M45" s="6">
        <f t="shared" si="5"/>
        <v>4.3737864077669899</v>
      </c>
    </row>
    <row r="46" spans="1:18" x14ac:dyDescent="0.25">
      <c r="A46">
        <v>19</v>
      </c>
      <c r="B46" t="s">
        <v>21</v>
      </c>
      <c r="C46">
        <v>58.9</v>
      </c>
      <c r="D46">
        <v>263.5</v>
      </c>
      <c r="F46">
        <v>15.9</v>
      </c>
      <c r="G46">
        <v>51.4</v>
      </c>
      <c r="I46">
        <f t="shared" si="3"/>
        <v>240.1</v>
      </c>
      <c r="K46" s="6">
        <f t="shared" si="4"/>
        <v>3.232704402515723</v>
      </c>
      <c r="M46" s="6">
        <f t="shared" si="5"/>
        <v>4.4736842105263159</v>
      </c>
    </row>
    <row r="47" spans="1:18" x14ac:dyDescent="0.25">
      <c r="A47">
        <v>20</v>
      </c>
      <c r="C47">
        <v>69</v>
      </c>
      <c r="D47">
        <v>315.2</v>
      </c>
      <c r="F47">
        <v>18.600000000000001</v>
      </c>
      <c r="G47">
        <v>59.8</v>
      </c>
      <c r="I47">
        <f t="shared" si="3"/>
        <v>287.39999999999998</v>
      </c>
      <c r="K47" s="6">
        <f t="shared" si="4"/>
        <v>3.21505376344086</v>
      </c>
      <c r="M47" s="6">
        <f t="shared" si="5"/>
        <v>4.5681159420289852</v>
      </c>
    </row>
    <row r="48" spans="1:18" x14ac:dyDescent="0.25">
      <c r="A48">
        <v>21</v>
      </c>
      <c r="C48">
        <v>53.2</v>
      </c>
      <c r="D48">
        <v>248.7</v>
      </c>
      <c r="F48">
        <v>17.3</v>
      </c>
      <c r="G48">
        <v>56.5</v>
      </c>
      <c r="I48">
        <f t="shared" si="3"/>
        <v>234.7</v>
      </c>
      <c r="K48" s="6">
        <f t="shared" si="4"/>
        <v>3.2658959537572252</v>
      </c>
      <c r="M48" s="6">
        <f t="shared" si="5"/>
        <v>4.6748120300751879</v>
      </c>
    </row>
    <row r="49" spans="1:13" x14ac:dyDescent="0.25">
      <c r="A49">
        <v>22</v>
      </c>
      <c r="C49">
        <v>37.1</v>
      </c>
      <c r="D49">
        <v>170.7</v>
      </c>
      <c r="F49">
        <v>22</v>
      </c>
      <c r="G49">
        <v>71.099999999999994</v>
      </c>
      <c r="I49">
        <f t="shared" si="3"/>
        <v>182.7</v>
      </c>
      <c r="K49" s="6">
        <f t="shared" si="4"/>
        <v>3.2318181818181815</v>
      </c>
      <c r="M49" s="6">
        <f t="shared" si="5"/>
        <v>4.6010781671159027</v>
      </c>
    </row>
    <row r="50" spans="1:13" x14ac:dyDescent="0.25">
      <c r="A50">
        <v>23</v>
      </c>
      <c r="C50">
        <v>44.9</v>
      </c>
      <c r="D50">
        <v>210.7</v>
      </c>
      <c r="F50">
        <v>14.9</v>
      </c>
      <c r="G50">
        <v>47.5</v>
      </c>
      <c r="I50">
        <f t="shared" si="3"/>
        <v>198.39999999999998</v>
      </c>
      <c r="K50" s="6">
        <f t="shared" si="4"/>
        <v>3.1879194630872481</v>
      </c>
      <c r="M50" s="6">
        <f t="shared" si="5"/>
        <v>4.692650334075724</v>
      </c>
    </row>
    <row r="51" spans="1:13" x14ac:dyDescent="0.25">
      <c r="A51">
        <v>24</v>
      </c>
      <c r="C51">
        <v>35.6</v>
      </c>
      <c r="D51">
        <v>167.8</v>
      </c>
      <c r="F51">
        <v>16.899999999999999</v>
      </c>
      <c r="G51">
        <v>55.5</v>
      </c>
      <c r="I51">
        <f t="shared" si="3"/>
        <v>170.8</v>
      </c>
      <c r="K51" s="6">
        <f t="shared" si="4"/>
        <v>3.2840236686390534</v>
      </c>
      <c r="M51" s="6">
        <f t="shared" si="5"/>
        <v>4.713483146067416</v>
      </c>
    </row>
    <row r="52" spans="1:13" x14ac:dyDescent="0.25">
      <c r="A52">
        <v>25</v>
      </c>
      <c r="C52">
        <v>37.1</v>
      </c>
      <c r="D52">
        <v>176.3</v>
      </c>
      <c r="F52">
        <v>15.2</v>
      </c>
      <c r="G52">
        <v>49.5</v>
      </c>
      <c r="I52">
        <f t="shared" si="3"/>
        <v>173.50000000000003</v>
      </c>
      <c r="K52" s="6">
        <f t="shared" si="4"/>
        <v>3.2565789473684212</v>
      </c>
      <c r="M52" s="6">
        <f t="shared" si="5"/>
        <v>4.7520215633423186</v>
      </c>
    </row>
    <row r="53" spans="1:13" x14ac:dyDescent="0.25">
      <c r="A53">
        <v>26</v>
      </c>
      <c r="C53">
        <v>23.8</v>
      </c>
      <c r="D53">
        <v>116.2</v>
      </c>
      <c r="F53">
        <v>19</v>
      </c>
      <c r="G53">
        <v>62</v>
      </c>
      <c r="I53">
        <f t="shared" si="3"/>
        <v>135.4</v>
      </c>
      <c r="K53" s="6">
        <f t="shared" si="4"/>
        <v>3.263157894736842</v>
      </c>
      <c r="M53" s="6">
        <f t="shared" si="5"/>
        <v>4.8823529411764701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MLP tuotot &amp; kulutukset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2015-02-04T09:22:16Z</dcterms:created>
  <dcterms:modified xsi:type="dcterms:W3CDTF">2015-07-01T09:39:57Z</dcterms:modified>
</cp:coreProperties>
</file>