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2995" windowHeight="99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B28" i="1" l="1"/>
  <c r="AE28" i="1" s="1"/>
  <c r="AB15" i="1"/>
  <c r="X7" i="1"/>
  <c r="X9" i="1" s="1"/>
  <c r="AE16" i="1"/>
  <c r="AB14" i="1"/>
  <c r="AE15" i="1" s="1"/>
  <c r="AE29" i="1"/>
  <c r="AB27" i="1"/>
  <c r="X20" i="1"/>
  <c r="X22" i="1" s="1"/>
  <c r="Y20" i="1"/>
  <c r="Y22" i="1" s="1"/>
  <c r="Z20" i="1"/>
  <c r="Z22" i="1" s="1"/>
  <c r="AA20" i="1"/>
  <c r="AA22" i="1" s="1"/>
  <c r="AB20" i="1"/>
  <c r="AB22" i="1" s="1"/>
  <c r="AC20" i="1"/>
  <c r="AC22" i="1" s="1"/>
  <c r="AD20" i="1"/>
  <c r="AD22" i="1" s="1"/>
  <c r="AE20" i="1"/>
  <c r="AE22" i="1" s="1"/>
  <c r="AF20" i="1"/>
  <c r="AF22" i="1" s="1"/>
  <c r="Y7" i="1"/>
  <c r="Y9" i="1" s="1"/>
  <c r="Z7" i="1"/>
  <c r="Z9" i="1" s="1"/>
  <c r="AA7" i="1"/>
  <c r="AA9" i="1" s="1"/>
  <c r="AB7" i="1"/>
  <c r="AB9" i="1" s="1"/>
  <c r="AC7" i="1"/>
  <c r="AC9" i="1" s="1"/>
  <c r="AD7" i="1"/>
  <c r="AD9" i="1" s="1"/>
  <c r="AE7" i="1"/>
  <c r="AE9" i="1" s="1"/>
  <c r="AF7" i="1"/>
  <c r="AF9" i="1" s="1"/>
  <c r="AE30" i="1" l="1"/>
  <c r="AA30" i="1"/>
  <c r="AD30" i="1"/>
  <c r="Z30" i="1"/>
  <c r="AC30" i="1"/>
  <c r="Y30" i="1"/>
  <c r="AF30" i="1"/>
  <c r="AB30" i="1"/>
  <c r="X30" i="1"/>
  <c r="AF8" i="1"/>
  <c r="AF10" i="1" s="1"/>
  <c r="AB8" i="1"/>
  <c r="AB10" i="1" s="1"/>
  <c r="AE8" i="1"/>
  <c r="AE10" i="1" s="1"/>
  <c r="AA8" i="1"/>
  <c r="AA10" i="1" s="1"/>
  <c r="AC21" i="1"/>
  <c r="AC23" i="1" s="1"/>
  <c r="Y21" i="1"/>
  <c r="Y23" i="1" s="1"/>
  <c r="Y8" i="1"/>
  <c r="Y10" i="1" s="1"/>
  <c r="AD8" i="1"/>
  <c r="AD10" i="1" s="1"/>
  <c r="Z8" i="1"/>
  <c r="Z10" i="1" s="1"/>
  <c r="X8" i="1"/>
  <c r="AC8" i="1"/>
  <c r="AC10" i="1" s="1"/>
  <c r="AF21" i="1"/>
  <c r="AF23" i="1" s="1"/>
  <c r="AD21" i="1"/>
  <c r="AD23" i="1" s="1"/>
  <c r="Z21" i="1"/>
  <c r="Z23" i="1" s="1"/>
  <c r="X21" i="1"/>
  <c r="X23" i="1" s="1"/>
  <c r="AB21" i="1"/>
  <c r="AB23" i="1" s="1"/>
  <c r="AE21" i="1"/>
  <c r="AE23" i="1" s="1"/>
  <c r="AA21" i="1"/>
  <c r="AA23" i="1" s="1"/>
  <c r="X32" i="1" l="1"/>
  <c r="X10" i="1"/>
  <c r="X31" i="1" s="1"/>
  <c r="AC31" i="1"/>
  <c r="AD31" i="1"/>
  <c r="Y31" i="1"/>
  <c r="AC32" i="1"/>
  <c r="AD32" i="1"/>
  <c r="AB32" i="1"/>
  <c r="Y32" i="1"/>
  <c r="AF32" i="1"/>
  <c r="AE32" i="1"/>
  <c r="Z32" i="1"/>
  <c r="AA32" i="1"/>
  <c r="AF31" i="1"/>
  <c r="Z31" i="1"/>
  <c r="AB31" i="1"/>
  <c r="AA31" i="1"/>
  <c r="AE31" i="1"/>
</calcChain>
</file>

<file path=xl/sharedStrings.xml><?xml version="1.0" encoding="utf-8"?>
<sst xmlns="http://schemas.openxmlformats.org/spreadsheetml/2006/main" count="68" uniqueCount="32">
  <si>
    <t>kulmakerroin</t>
  </si>
  <si>
    <t>^3</t>
  </si>
  <si>
    <t>^2</t>
  </si>
  <si>
    <t>Vertailukäyrä</t>
  </si>
  <si>
    <t>Lämmityskäyrä</t>
  </si>
  <si>
    <t>yhteensä</t>
  </si>
  <si>
    <t>K</t>
  </si>
  <si>
    <t>°C</t>
  </si>
  <si>
    <t>Lämmitysraja</t>
  </si>
  <si>
    <t xml:space="preserve">Lämmitys alkaa kun ulkolämpötila on alle </t>
  </si>
  <si>
    <t>Lattian keskilämpöjen ero</t>
  </si>
  <si>
    <t>Käyrän taso</t>
  </si>
  <si>
    <t>Käyrän jyrkkyys</t>
  </si>
  <si>
    <t>Huonelämpötila</t>
  </si>
  <si>
    <t>Käynnistysraja</t>
  </si>
  <si>
    <t>Ulkolämpötila</t>
  </si>
  <si>
    <t>Lattian maks lämpötilan ero</t>
  </si>
  <si>
    <t>Lattian min lämpötilojen ero</t>
  </si>
  <si>
    <t>7304(2,0)</t>
  </si>
  <si>
    <t>Pysäytysraja</t>
  </si>
  <si>
    <t>Pysäytyshystereesi</t>
  </si>
  <si>
    <t>Käynnistyshystereesi</t>
  </si>
  <si>
    <t>7313(2,0)</t>
  </si>
  <si>
    <t>7003(4,0)</t>
  </si>
  <si>
    <t>7003(2.0)</t>
  </si>
  <si>
    <t>2000(20)</t>
  </si>
  <si>
    <t>2007(0)</t>
  </si>
  <si>
    <t>2006(1,2)</t>
  </si>
  <si>
    <t>Keskimääräinen paluulämpötila</t>
  </si>
  <si>
    <t>Käyntiväli</t>
  </si>
  <si>
    <t>Lämmityskäyrä 2</t>
  </si>
  <si>
    <t>Lämmityskäyrä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</si>
</sst>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5" xfId="0" applyNumberFormat="1" applyBorder="1"/>
    <xf numFmtId="0" fontId="0" fillId="0" borderId="0" xfId="0" applyBorder="1"/>
    <xf numFmtId="164" fontId="0" fillId="0" borderId="0" xfId="0" applyNumberFormat="1"/>
    <xf numFmtId="1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64" fontId="0" fillId="0" borderId="0" xfId="0" applyNumberFormat="1" applyFont="1"/>
    <xf numFmtId="164" fontId="0" fillId="0" borderId="0" xfId="0" applyNumberFormat="1" applyBorder="1"/>
    <xf numFmtId="0" fontId="0" fillId="0" borderId="11" xfId="0" applyBorder="1"/>
    <xf numFmtId="164" fontId="0" fillId="0" borderId="0" xfId="0" applyNumberFormat="1" applyFont="1" applyBorder="1"/>
    <xf numFmtId="164" fontId="1" fillId="0" borderId="0" xfId="0" applyNumberFormat="1" applyFont="1" applyBorder="1"/>
    <xf numFmtId="0" fontId="0" fillId="0" borderId="13" xfId="0" applyBorder="1"/>
    <xf numFmtId="0" fontId="1" fillId="0" borderId="13" xfId="0" applyFont="1" applyBorder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1" fillId="0" borderId="15" xfId="0" applyFont="1" applyBorder="1"/>
    <xf numFmtId="0" fontId="0" fillId="0" borderId="16" xfId="0" applyBorder="1"/>
    <xf numFmtId="0" fontId="0" fillId="0" borderId="3" xfId="0" applyBorder="1"/>
    <xf numFmtId="0" fontId="0" fillId="2" borderId="5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Fill="1" applyBorder="1"/>
    <xf numFmtId="0" fontId="1" fillId="0" borderId="18" xfId="0" applyFont="1" applyBorder="1"/>
    <xf numFmtId="0" fontId="0" fillId="0" borderId="20" xfId="0" applyBorder="1"/>
    <xf numFmtId="0" fontId="0" fillId="2" borderId="21" xfId="0" applyFill="1" applyBorder="1"/>
    <xf numFmtId="0" fontId="0" fillId="0" borderId="22" xfId="0" applyBorder="1"/>
    <xf numFmtId="0" fontId="1" fillId="0" borderId="2" xfId="0" applyFont="1" applyBorder="1"/>
    <xf numFmtId="164" fontId="0" fillId="0" borderId="4" xfId="0" applyNumberFormat="1" applyFont="1" applyBorder="1"/>
    <xf numFmtId="164" fontId="0" fillId="0" borderId="5" xfId="0" applyNumberFormat="1" applyFont="1" applyBorder="1"/>
    <xf numFmtId="164" fontId="0" fillId="0" borderId="4" xfId="0" applyNumberForma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23" xfId="0" applyFont="1" applyBorder="1"/>
    <xf numFmtId="0" fontId="0" fillId="0" borderId="24" xfId="0" applyBorder="1"/>
    <xf numFmtId="164" fontId="0" fillId="0" borderId="3" xfId="0" applyNumberFormat="1" applyBorder="1"/>
    <xf numFmtId="0" fontId="1" fillId="0" borderId="25" xfId="0" applyFont="1" applyBorder="1" applyAlignment="1">
      <alignment horizontal="right"/>
    </xf>
    <xf numFmtId="164" fontId="0" fillId="0" borderId="26" xfId="0" applyNumberFormat="1" applyFont="1" applyBorder="1"/>
    <xf numFmtId="164" fontId="0" fillId="0" borderId="26" xfId="0" applyNumberFormat="1" applyBorder="1"/>
    <xf numFmtId="164" fontId="1" fillId="0" borderId="23" xfId="0" applyNumberFormat="1" applyFont="1" applyBorder="1"/>
    <xf numFmtId="0" fontId="1" fillId="0" borderId="25" xfId="0" applyFont="1" applyBorder="1"/>
    <xf numFmtId="0" fontId="5" fillId="0" borderId="0" xfId="0" applyFont="1" applyBorder="1" applyAlignment="1">
      <alignment vertical="center"/>
    </xf>
    <xf numFmtId="0" fontId="0" fillId="0" borderId="26" xfId="0" applyBorder="1"/>
    <xf numFmtId="0" fontId="0" fillId="0" borderId="28" xfId="0" applyBorder="1"/>
    <xf numFmtId="0" fontId="0" fillId="0" borderId="30" xfId="0" applyBorder="1"/>
    <xf numFmtId="0" fontId="1" fillId="0" borderId="29" xfId="0" applyFont="1" applyBorder="1"/>
    <xf numFmtId="0" fontId="0" fillId="0" borderId="29" xfId="0" applyBorder="1"/>
    <xf numFmtId="0" fontId="1" fillId="0" borderId="27" xfId="0" applyFont="1" applyBorder="1"/>
    <xf numFmtId="164" fontId="0" fillId="0" borderId="28" xfId="0" applyNumberFormat="1" applyBorder="1"/>
    <xf numFmtId="164" fontId="0" fillId="0" borderId="29" xfId="0" applyNumberFormat="1" applyBorder="1"/>
    <xf numFmtId="0" fontId="0" fillId="0" borderId="31" xfId="0" applyBorder="1"/>
    <xf numFmtId="0" fontId="0" fillId="0" borderId="2" xfId="0" applyBorder="1"/>
    <xf numFmtId="0" fontId="0" fillId="0" borderId="2" xfId="0" applyFill="1" applyBorder="1"/>
    <xf numFmtId="0" fontId="0" fillId="0" borderId="5" xfId="0" applyFill="1" applyBorder="1"/>
    <xf numFmtId="0" fontId="5" fillId="0" borderId="11" xfId="0" applyFont="1" applyBorder="1" applyAlignment="1">
      <alignment vertical="center"/>
    </xf>
    <xf numFmtId="0" fontId="1" fillId="0" borderId="11" xfId="0" applyFont="1" applyFill="1" applyBorder="1"/>
    <xf numFmtId="164" fontId="0" fillId="0" borderId="11" xfId="0" applyNumberFormat="1" applyFont="1" applyBorder="1"/>
    <xf numFmtId="164" fontId="0" fillId="2" borderId="5" xfId="0" applyNumberFormat="1" applyFill="1" applyBorder="1"/>
    <xf numFmtId="164" fontId="0" fillId="2" borderId="29" xfId="0" applyNumberFormat="1" applyFill="1" applyBorder="1"/>
    <xf numFmtId="164" fontId="0" fillId="2" borderId="8" xfId="0" applyNumberForma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164" fontId="0" fillId="0" borderId="11" xfId="0" applyNumberFormat="1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1" fillId="0" borderId="12" xfId="0" applyFont="1" applyBorder="1"/>
    <xf numFmtId="1" fontId="1" fillId="0" borderId="13" xfId="0" applyNumberFormat="1" applyFont="1" applyBorder="1"/>
    <xf numFmtId="164" fontId="0" fillId="0" borderId="30" xfId="0" applyNumberFormat="1" applyBorder="1"/>
    <xf numFmtId="0" fontId="0" fillId="0" borderId="25" xfId="0" applyBorder="1"/>
    <xf numFmtId="164" fontId="0" fillId="0" borderId="25" xfId="0" applyNumberFormat="1" applyBorder="1"/>
    <xf numFmtId="164" fontId="0" fillId="0" borderId="23" xfId="0" applyNumberFormat="1" applyBorder="1"/>
    <xf numFmtId="0" fontId="1" fillId="0" borderId="11" xfId="0" applyFont="1" applyFill="1" applyBorder="1" applyAlignment="1">
      <alignment horizontal="right"/>
    </xf>
    <xf numFmtId="164" fontId="1" fillId="0" borderId="1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661922274928329E-2"/>
          <c:y val="2.8859764818767342E-2"/>
          <c:w val="0.66474059487794268"/>
          <c:h val="0.85090110778989736"/>
        </c:manualLayout>
      </c:layout>
      <c:lineChart>
        <c:grouping val="standard"/>
        <c:varyColors val="0"/>
        <c:ser>
          <c:idx val="0"/>
          <c:order val="0"/>
          <c:tx>
            <c:v>LK 1 maks paluu</c:v>
          </c:tx>
          <c:spPr>
            <a:ln w="19050">
              <a:solidFill>
                <a:schemeClr val="accent2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Sheet1!$X$6:$AF$6</c:f>
              <c:numCache>
                <c:formatCode>General</c:formatCode>
                <c:ptCount val="9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0</c:v>
                </c:pt>
                <c:pt idx="5">
                  <c:v>-5</c:v>
                </c:pt>
                <c:pt idx="6">
                  <c:v>-10</c:v>
                </c:pt>
                <c:pt idx="7">
                  <c:v>-15</c:v>
                </c:pt>
                <c:pt idx="8">
                  <c:v>-20</c:v>
                </c:pt>
              </c:numCache>
            </c:numRef>
          </c:cat>
          <c:val>
            <c:numRef>
              <c:f>Sheet1!$X$9:$AF$9</c:f>
              <c:numCache>
                <c:formatCode>0.0</c:formatCode>
                <c:ptCount val="9"/>
                <c:pt idx="0">
                  <c:v>23.446871999999999</c:v>
                </c:pt>
                <c:pt idx="1">
                  <c:v>24.412362000000002</c:v>
                </c:pt>
                <c:pt idx="2">
                  <c:v>25.199552000000001</c:v>
                </c:pt>
                <c:pt idx="3">
                  <c:v>25.856442000000001</c:v>
                </c:pt>
                <c:pt idx="4">
                  <c:v>26.431032000000002</c:v>
                </c:pt>
                <c:pt idx="5">
                  <c:v>26.971322000000001</c:v>
                </c:pt>
                <c:pt idx="6">
                  <c:v>27.525312</c:v>
                </c:pt>
                <c:pt idx="7">
                  <c:v>28.141002</c:v>
                </c:pt>
                <c:pt idx="8">
                  <c:v>28.866392000000001</c:v>
                </c:pt>
              </c:numCache>
            </c:numRef>
          </c:val>
          <c:smooth val="0"/>
        </c:ser>
        <c:ser>
          <c:idx val="1"/>
          <c:order val="1"/>
          <c:tx>
            <c:v>LK 2 maks paluu</c:v>
          </c:tx>
          <c:spPr>
            <a:ln w="19050">
              <a:solidFill>
                <a:schemeClr val="tx2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Sheet1!$X$6:$AF$6</c:f>
              <c:numCache>
                <c:formatCode>General</c:formatCode>
                <c:ptCount val="9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0</c:v>
                </c:pt>
                <c:pt idx="5">
                  <c:v>-5</c:v>
                </c:pt>
                <c:pt idx="6">
                  <c:v>-10</c:v>
                </c:pt>
                <c:pt idx="7">
                  <c:v>-15</c:v>
                </c:pt>
                <c:pt idx="8">
                  <c:v>-20</c:v>
                </c:pt>
              </c:numCache>
            </c:numRef>
          </c:cat>
          <c:val>
            <c:numRef>
              <c:f>Sheet1!$X$22:$AF$22</c:f>
              <c:numCache>
                <c:formatCode>0.0</c:formatCode>
                <c:ptCount val="9"/>
                <c:pt idx="0">
                  <c:v>20.370307999999998</c:v>
                </c:pt>
                <c:pt idx="1">
                  <c:v>21.818542999999998</c:v>
                </c:pt>
                <c:pt idx="2">
                  <c:v>22.999327999999998</c:v>
                </c:pt>
                <c:pt idx="3">
                  <c:v>23.984662999999998</c:v>
                </c:pt>
                <c:pt idx="4">
                  <c:v>24.846547999999999</c:v>
                </c:pt>
                <c:pt idx="5">
                  <c:v>25.656983</c:v>
                </c:pt>
                <c:pt idx="6">
                  <c:v>26.487967999999999</c:v>
                </c:pt>
                <c:pt idx="7">
                  <c:v>27.411503</c:v>
                </c:pt>
                <c:pt idx="8">
                  <c:v>28.499587999999999</c:v>
                </c:pt>
              </c:numCache>
            </c:numRef>
          </c:val>
          <c:smooth val="0"/>
        </c:ser>
        <c:ser>
          <c:idx val="2"/>
          <c:order val="2"/>
          <c:tx>
            <c:v>LK1 keskimääräinen paluu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Sheet1!$X$10:$AF$10</c:f>
              <c:numCache>
                <c:formatCode>0.0</c:formatCode>
                <c:ptCount val="9"/>
                <c:pt idx="0">
                  <c:v>22.196871999999999</c:v>
                </c:pt>
                <c:pt idx="1">
                  <c:v>23.162362000000002</c:v>
                </c:pt>
                <c:pt idx="2">
                  <c:v>23.949552000000001</c:v>
                </c:pt>
                <c:pt idx="3">
                  <c:v>24.606442000000001</c:v>
                </c:pt>
                <c:pt idx="4">
                  <c:v>25.181032000000002</c:v>
                </c:pt>
                <c:pt idx="5">
                  <c:v>25.721322000000001</c:v>
                </c:pt>
                <c:pt idx="6">
                  <c:v>26.275312</c:v>
                </c:pt>
                <c:pt idx="7">
                  <c:v>26.891002</c:v>
                </c:pt>
                <c:pt idx="8">
                  <c:v>27.616392000000001</c:v>
                </c:pt>
              </c:numCache>
            </c:numRef>
          </c:val>
          <c:smooth val="0"/>
        </c:ser>
        <c:ser>
          <c:idx val="3"/>
          <c:order val="3"/>
          <c:tx>
            <c:v>LK2 keskimääräinen paluu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val>
            <c:numRef>
              <c:f>Sheet1!$X$23:$AF$23</c:f>
              <c:numCache>
                <c:formatCode>0.0</c:formatCode>
                <c:ptCount val="9"/>
                <c:pt idx="0">
                  <c:v>19.770308</c:v>
                </c:pt>
                <c:pt idx="1">
                  <c:v>21.218542999999997</c:v>
                </c:pt>
                <c:pt idx="2">
                  <c:v>22.399327999999997</c:v>
                </c:pt>
                <c:pt idx="3">
                  <c:v>23.384662999999996</c:v>
                </c:pt>
                <c:pt idx="4">
                  <c:v>24.246547999999997</c:v>
                </c:pt>
                <c:pt idx="5">
                  <c:v>25.056983000000002</c:v>
                </c:pt>
                <c:pt idx="6">
                  <c:v>25.887968000000001</c:v>
                </c:pt>
                <c:pt idx="7">
                  <c:v>26.811503000000002</c:v>
                </c:pt>
                <c:pt idx="8">
                  <c:v>27.899588000000001</c:v>
                </c:pt>
              </c:numCache>
            </c:numRef>
          </c:val>
          <c:smooth val="0"/>
        </c:ser>
        <c:ser>
          <c:idx val="4"/>
          <c:order val="4"/>
          <c:tx>
            <c:v>LK1 min paluu</c:v>
          </c:tx>
          <c:spPr>
            <a:ln w="19050">
              <a:solidFill>
                <a:schemeClr val="accent2">
                  <a:lumMod val="60000"/>
                  <a:lumOff val="40000"/>
                </a:schemeClr>
              </a:solidFill>
              <a:prstDash val="dashDot"/>
            </a:ln>
          </c:spPr>
          <c:marker>
            <c:symbol val="none"/>
          </c:marker>
          <c:val>
            <c:numRef>
              <c:f>Sheet1!$X$8:$AF$8</c:f>
              <c:numCache>
                <c:formatCode>0.0</c:formatCode>
                <c:ptCount val="9"/>
                <c:pt idx="0">
                  <c:v>20.946871999999999</c:v>
                </c:pt>
                <c:pt idx="1">
                  <c:v>21.912362000000002</c:v>
                </c:pt>
                <c:pt idx="2">
                  <c:v>22.699552000000001</c:v>
                </c:pt>
                <c:pt idx="3">
                  <c:v>23.356442000000001</c:v>
                </c:pt>
                <c:pt idx="4">
                  <c:v>23.931032000000002</c:v>
                </c:pt>
                <c:pt idx="5">
                  <c:v>24.471322000000001</c:v>
                </c:pt>
                <c:pt idx="6">
                  <c:v>25.025312</c:v>
                </c:pt>
                <c:pt idx="7">
                  <c:v>25.641002</c:v>
                </c:pt>
                <c:pt idx="8">
                  <c:v>26.366392000000001</c:v>
                </c:pt>
              </c:numCache>
            </c:numRef>
          </c:val>
          <c:smooth val="0"/>
        </c:ser>
        <c:ser>
          <c:idx val="5"/>
          <c:order val="5"/>
          <c:tx>
            <c:v>LK2 min paluu</c:v>
          </c:tx>
          <c:spPr>
            <a:ln w="19050">
              <a:solidFill>
                <a:schemeClr val="tx2">
                  <a:lumMod val="60000"/>
                  <a:lumOff val="40000"/>
                </a:schemeClr>
              </a:solidFill>
              <a:prstDash val="dashDot"/>
            </a:ln>
          </c:spPr>
          <c:marker>
            <c:symbol val="none"/>
          </c:marker>
          <c:val>
            <c:numRef>
              <c:f>Sheet1!$X$21:$AF$21</c:f>
              <c:numCache>
                <c:formatCode>0.0</c:formatCode>
                <c:ptCount val="9"/>
                <c:pt idx="0">
                  <c:v>19.170307999999999</c:v>
                </c:pt>
                <c:pt idx="1">
                  <c:v>20.618542999999999</c:v>
                </c:pt>
                <c:pt idx="2">
                  <c:v>21.799327999999999</c:v>
                </c:pt>
                <c:pt idx="3">
                  <c:v>22.784662999999998</c:v>
                </c:pt>
                <c:pt idx="4">
                  <c:v>23.646547999999999</c:v>
                </c:pt>
                <c:pt idx="5">
                  <c:v>24.456983000000001</c:v>
                </c:pt>
                <c:pt idx="6">
                  <c:v>25.287967999999999</c:v>
                </c:pt>
                <c:pt idx="7">
                  <c:v>26.211503</c:v>
                </c:pt>
                <c:pt idx="8">
                  <c:v>27.299588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949632"/>
        <c:axId val="192960768"/>
      </c:lineChart>
      <c:catAx>
        <c:axId val="19294963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Ulkolämpötila </a:t>
                </a:r>
                <a:r>
                  <a:rPr lang="fi-FI" sz="1000" b="0" i="0" u="none" strike="noStrike" baseline="0">
                    <a:effectLst/>
                  </a:rPr>
                  <a:t>°C</a:t>
                </a:r>
                <a:r>
                  <a:rPr lang="fi-FI" sz="1000" b="1" i="0" u="none" strike="noStrike" baseline="0"/>
                  <a:t> 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92960768"/>
        <c:crosses val="autoZero"/>
        <c:auto val="1"/>
        <c:lblAlgn val="ctr"/>
        <c:lblOffset val="100"/>
        <c:noMultiLvlLbl val="0"/>
      </c:catAx>
      <c:valAx>
        <c:axId val="192960768"/>
        <c:scaling>
          <c:orientation val="minMax"/>
          <c:min val="15"/>
        </c:scaling>
        <c:delete val="0"/>
        <c:axPos val="l"/>
        <c:majorGridlines/>
        <c:numFmt formatCode="0.0" sourceLinked="1"/>
        <c:majorTickMark val="out"/>
        <c:minorTickMark val="in"/>
        <c:tickLblPos val="nextTo"/>
        <c:crossAx val="1929496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5623538906804477"/>
          <c:y val="0.27840538347738447"/>
          <c:w val="0.22269259700620506"/>
          <c:h val="0.4899782306308695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336175</xdr:colOff>
      <xdr:row>4</xdr:row>
      <xdr:rowOff>112060</xdr:rowOff>
    </xdr:from>
    <xdr:to>
      <xdr:col>21</xdr:col>
      <xdr:colOff>369793</xdr:colOff>
      <xdr:row>29</xdr:row>
      <xdr:rowOff>123265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zoomScale="85" zoomScaleNormal="85" workbookViewId="0">
      <selection activeCell="AI1" sqref="AI1"/>
    </sheetView>
  </sheetViews>
  <sheetFormatPr defaultRowHeight="15" x14ac:dyDescent="0.25"/>
  <cols>
    <col min="1" max="1" width="2" style="1" customWidth="1"/>
    <col min="2" max="2" width="17.5703125" customWidth="1"/>
    <col min="3" max="4" width="4.85546875" customWidth="1"/>
    <col min="5" max="5" width="8.42578125" customWidth="1"/>
    <col min="6" max="7" width="4.85546875" customWidth="1"/>
    <col min="8" max="8" width="12" customWidth="1"/>
    <col min="9" max="9" width="3.28515625" style="1" customWidth="1"/>
    <col min="10" max="10" width="2.5703125" customWidth="1"/>
    <col min="11" max="11" width="1" style="1" customWidth="1"/>
    <col min="12" max="12" width="9.85546875" customWidth="1"/>
    <col min="13" max="17" width="4.85546875" customWidth="1"/>
    <col min="18" max="18" width="2.7109375" customWidth="1"/>
    <col min="19" max="19" width="1.140625" style="1" customWidth="1"/>
    <col min="20" max="20" width="2.7109375" customWidth="1"/>
    <col min="21" max="21" width="1.140625" style="1" customWidth="1"/>
    <col min="22" max="22" width="10.5703125" customWidth="1"/>
    <col min="23" max="23" width="28.42578125" customWidth="1"/>
    <col min="24" max="24" width="9.5703125" style="1" customWidth="1"/>
    <col min="25" max="32" width="9.5703125" customWidth="1"/>
  </cols>
  <sheetData>
    <row r="1" spans="1:37" s="1" customFormat="1" x14ac:dyDescent="0.25">
      <c r="W1"/>
      <c r="Y1"/>
      <c r="Z1"/>
      <c r="AA1" s="2"/>
      <c r="AB1"/>
      <c r="AC1" s="2"/>
      <c r="AD1"/>
      <c r="AE1" s="2"/>
      <c r="AF1"/>
      <c r="AG1" s="2"/>
      <c r="AH1"/>
      <c r="AI1" s="2"/>
    </row>
    <row r="2" spans="1:37" x14ac:dyDescent="0.25">
      <c r="A2"/>
      <c r="I2" s="10"/>
      <c r="M2" s="10"/>
      <c r="AA2" s="2"/>
      <c r="AC2" s="2"/>
      <c r="AE2" s="2"/>
      <c r="AG2" s="2"/>
      <c r="AI2" s="2"/>
      <c r="AJ2" s="1"/>
      <c r="AK2" s="1"/>
    </row>
    <row r="3" spans="1:37" ht="15.75" thickBot="1" x14ac:dyDescent="0.3">
      <c r="A3"/>
      <c r="I3"/>
      <c r="K3"/>
      <c r="S3"/>
      <c r="U3"/>
    </row>
    <row r="4" spans="1:37" ht="15" customHeight="1" x14ac:dyDescent="0.25">
      <c r="A4"/>
      <c r="I4"/>
      <c r="K4"/>
      <c r="S4"/>
      <c r="U4"/>
      <c r="W4" s="24" t="s">
        <v>31</v>
      </c>
      <c r="X4" s="25"/>
      <c r="Y4" s="25"/>
      <c r="Z4" s="25"/>
      <c r="AA4" s="25"/>
      <c r="AB4" s="25"/>
      <c r="AC4" s="25"/>
      <c r="AD4" s="25"/>
      <c r="AE4" s="25"/>
      <c r="AF4" s="25"/>
      <c r="AG4" s="70"/>
      <c r="AH4" s="57"/>
      <c r="AI4" s="57"/>
    </row>
    <row r="5" spans="1:37" ht="15.75" customHeight="1" thickBot="1" x14ac:dyDescent="0.3">
      <c r="A5"/>
      <c r="I5"/>
      <c r="K5"/>
      <c r="S5"/>
      <c r="U5"/>
      <c r="W5" s="26"/>
      <c r="X5" s="27"/>
      <c r="Y5" s="27"/>
      <c r="Z5" s="27"/>
      <c r="AA5" s="27"/>
      <c r="AB5" s="27"/>
      <c r="AC5" s="27"/>
      <c r="AD5" s="27"/>
      <c r="AE5" s="27"/>
      <c r="AF5" s="27"/>
      <c r="AG5" s="70"/>
      <c r="AH5" s="57"/>
      <c r="AI5" s="57"/>
    </row>
    <row r="6" spans="1:37" x14ac:dyDescent="0.25">
      <c r="A6"/>
      <c r="I6"/>
      <c r="K6"/>
      <c r="S6"/>
      <c r="U6"/>
      <c r="W6" s="34" t="s">
        <v>15</v>
      </c>
      <c r="X6" s="47">
        <v>20</v>
      </c>
      <c r="Y6" s="48">
        <v>15</v>
      </c>
      <c r="Z6" s="48">
        <v>10</v>
      </c>
      <c r="AA6" s="48">
        <v>5</v>
      </c>
      <c r="AB6" s="48">
        <v>0</v>
      </c>
      <c r="AC6" s="48">
        <v>-5</v>
      </c>
      <c r="AD6" s="48">
        <v>-10</v>
      </c>
      <c r="AE6" s="48">
        <v>-15</v>
      </c>
      <c r="AF6" s="52">
        <v>-20</v>
      </c>
      <c r="AG6" s="89"/>
      <c r="AH6" s="77"/>
      <c r="AI6" s="10"/>
      <c r="AJ6" s="2"/>
      <c r="AK6" s="2"/>
    </row>
    <row r="7" spans="1:37" x14ac:dyDescent="0.25">
      <c r="A7"/>
      <c r="I7"/>
      <c r="K7"/>
      <c r="S7"/>
      <c r="U7"/>
      <c r="W7" s="35" t="s">
        <v>4</v>
      </c>
      <c r="X7" s="42">
        <f>$Y$12*$D$17*(($Y$11-X$6))-$F$17*$Y$12*(X$6-$Y$11)^2-$H$17*$Y$12*(X$6-$Y$11)^3+$Y$13+$Y$11+5</f>
        <v>26.446871999999999</v>
      </c>
      <c r="Y7" s="43">
        <f>$Y$12*$D$17*(($Y$11-Y$6))-$F$17*$Y$12*(Y$6-$Y$11)^2-$H$17*$Y$12*(Y$6-$Y$11)^3+$Y$13+$Y$11+5</f>
        <v>27.412362000000002</v>
      </c>
      <c r="Z7" s="43">
        <f>$Y$12*$D$17*(($Y$11-Z$6))-$F$17*$Y$12*(Z$6-$Y$11)^2-$H$17*$Y$12*(Z$6-$Y$11)^3+$Y$13+$Y$11+5</f>
        <v>28.199552000000001</v>
      </c>
      <c r="AA7" s="43">
        <f>$Y$12*$D$17*(($Y$11-AA$6))-$F$17*$Y$12*(AA$6-$Y$11)^2-$H$17*$Y$12*(AA$6-$Y$11)^3+$Y$13+$Y$11+5</f>
        <v>28.856442000000001</v>
      </c>
      <c r="AB7" s="43">
        <f>$Y$12*$D$17*(($Y$11-AB$6))-$F$17*$Y$12*(AB$6-$Y$11)^2-$H$17*$Y$12*(AB$6-$Y$11)^3+$Y$13+$Y$11+5</f>
        <v>29.431032000000002</v>
      </c>
      <c r="AC7" s="43">
        <f>$Y$12*$D$17*(($Y$11-AC$6))-$F$17*$Y$12*(AC$6-$Y$11)^2-$H$17*$Y$12*(AC$6-$Y$11)^3+$Y$13+$Y$11+5</f>
        <v>29.971322000000001</v>
      </c>
      <c r="AD7" s="43">
        <f>$Y$12*$D$17*(($Y$11-AD$6))-$F$17*$Y$12*(AD$6-$Y$11)^2-$H$17*$Y$12*(AD$6-$Y$11)^3+$Y$13+$Y$11+5</f>
        <v>30.525312</v>
      </c>
      <c r="AE7" s="43">
        <f>$Y$12*$D$17*(($Y$11-AE$6))-$F$17*$Y$12*(AE$6-$Y$11)^2-$H$17*$Y$12*(AE$6-$Y$11)^3+$Y$13+$Y$11+5</f>
        <v>31.141002</v>
      </c>
      <c r="AF7" s="53">
        <f>$Y$12*$D$17*(($Y$11-AF$6))-$F$17*$Y$12*(AF$6-$Y$11)^2-$H$17*$Y$12*(AF$6-$Y$11)^3+$Y$13+$Y$11+5</f>
        <v>31.866392000000001</v>
      </c>
      <c r="AG7" s="72"/>
      <c r="AH7" s="20"/>
      <c r="AI7" s="10"/>
      <c r="AJ7" s="17"/>
      <c r="AK7" s="17"/>
    </row>
    <row r="8" spans="1:37" x14ac:dyDescent="0.25">
      <c r="A8"/>
      <c r="I8"/>
      <c r="K8"/>
      <c r="S8"/>
      <c r="U8"/>
      <c r="W8" s="35" t="s">
        <v>14</v>
      </c>
      <c r="X8" s="44">
        <f>X7-$AB$14</f>
        <v>20.946871999999999</v>
      </c>
      <c r="Y8" s="9">
        <f>Y7-$AB$14</f>
        <v>21.912362000000002</v>
      </c>
      <c r="Z8" s="9">
        <f>Z7-$AB$14</f>
        <v>22.699552000000001</v>
      </c>
      <c r="AA8" s="9">
        <f>AA7-$AB$14</f>
        <v>23.356442000000001</v>
      </c>
      <c r="AB8" s="9">
        <f>AB7-$AB$14</f>
        <v>23.931032000000002</v>
      </c>
      <c r="AC8" s="9">
        <f>AC7-$AB$14</f>
        <v>24.471322000000001</v>
      </c>
      <c r="AD8" s="9">
        <f>AD7-$AB$14</f>
        <v>25.025312</v>
      </c>
      <c r="AE8" s="9">
        <f>AE7-$AB$14</f>
        <v>25.641002</v>
      </c>
      <c r="AF8" s="54">
        <f>AF7-$AB$14</f>
        <v>26.366392000000001</v>
      </c>
      <c r="AG8" s="78"/>
      <c r="AH8" s="18"/>
      <c r="AI8" s="10"/>
      <c r="AJ8" s="18"/>
      <c r="AK8" s="18"/>
    </row>
    <row r="9" spans="1:37" s="1" customFormat="1" x14ac:dyDescent="0.25">
      <c r="W9" s="35" t="s">
        <v>19</v>
      </c>
      <c r="X9" s="64">
        <f>X7-$AB$15</f>
        <v>23.446871999999999</v>
      </c>
      <c r="Y9" s="65">
        <f t="shared" ref="Y9:AH9" si="0">Y7-$AB$15</f>
        <v>24.412362000000002</v>
      </c>
      <c r="Z9" s="65">
        <f t="shared" si="0"/>
        <v>25.199552000000001</v>
      </c>
      <c r="AA9" s="65">
        <f t="shared" si="0"/>
        <v>25.856442000000001</v>
      </c>
      <c r="AB9" s="65">
        <f t="shared" si="0"/>
        <v>26.431032000000002</v>
      </c>
      <c r="AC9" s="65">
        <f t="shared" si="0"/>
        <v>26.971322000000001</v>
      </c>
      <c r="AD9" s="65">
        <f t="shared" si="0"/>
        <v>27.525312</v>
      </c>
      <c r="AE9" s="65">
        <f t="shared" si="0"/>
        <v>28.141002</v>
      </c>
      <c r="AF9" s="85">
        <f t="shared" si="0"/>
        <v>28.866392000000001</v>
      </c>
      <c r="AG9" s="78"/>
      <c r="AH9" s="18"/>
      <c r="AI9" s="10"/>
      <c r="AJ9" s="18"/>
      <c r="AK9" s="18"/>
    </row>
    <row r="10" spans="1:37" ht="15.75" thickBot="1" x14ac:dyDescent="0.3">
      <c r="A10"/>
      <c r="I10"/>
      <c r="K10"/>
      <c r="S10"/>
      <c r="U10"/>
      <c r="W10" s="37" t="s">
        <v>28</v>
      </c>
      <c r="X10" s="45">
        <f>(X8+X9)/2</f>
        <v>22.196871999999999</v>
      </c>
      <c r="Y10" s="46">
        <f t="shared" ref="Y10:AF10" si="1">(Y8+Y9)/2</f>
        <v>23.162362000000002</v>
      </c>
      <c r="Z10" s="46">
        <f t="shared" si="1"/>
        <v>23.949552000000001</v>
      </c>
      <c r="AA10" s="46">
        <f t="shared" si="1"/>
        <v>24.606442000000001</v>
      </c>
      <c r="AB10" s="46">
        <f t="shared" si="1"/>
        <v>25.181032000000002</v>
      </c>
      <c r="AC10" s="46">
        <f t="shared" si="1"/>
        <v>25.721322000000001</v>
      </c>
      <c r="AD10" s="46">
        <f t="shared" si="1"/>
        <v>26.275312</v>
      </c>
      <c r="AE10" s="46">
        <f t="shared" si="1"/>
        <v>26.891002</v>
      </c>
      <c r="AF10" s="55">
        <f t="shared" si="1"/>
        <v>27.616392000000001</v>
      </c>
      <c r="AG10" s="90"/>
      <c r="AH10" s="21"/>
      <c r="AI10" s="10"/>
      <c r="AJ10" s="11"/>
      <c r="AK10" s="11"/>
    </row>
    <row r="11" spans="1:37" x14ac:dyDescent="0.25">
      <c r="A11"/>
      <c r="I11"/>
      <c r="K11"/>
      <c r="S11"/>
      <c r="U11"/>
      <c r="W11" s="35" t="s">
        <v>13</v>
      </c>
      <c r="X11" s="38" t="s">
        <v>25</v>
      </c>
      <c r="Y11" s="39">
        <v>22</v>
      </c>
      <c r="Z11" s="40" t="s">
        <v>7</v>
      </c>
      <c r="AA11" s="10"/>
      <c r="AB11" s="10"/>
      <c r="AC11" s="10"/>
      <c r="AD11" s="10"/>
      <c r="AE11" s="10"/>
      <c r="AF11" s="10"/>
      <c r="AG11" s="19"/>
      <c r="AH11" s="10"/>
      <c r="AI11" s="10"/>
      <c r="AJ11" s="1"/>
      <c r="AK11" s="1"/>
    </row>
    <row r="12" spans="1:37" x14ac:dyDescent="0.25">
      <c r="A12"/>
      <c r="I12"/>
      <c r="K12"/>
      <c r="S12"/>
      <c r="U12"/>
      <c r="W12" s="35" t="s">
        <v>12</v>
      </c>
      <c r="X12" s="4" t="s">
        <v>27</v>
      </c>
      <c r="Y12" s="33">
        <v>0.2</v>
      </c>
      <c r="Z12" s="6"/>
      <c r="AA12" s="10"/>
      <c r="AB12" s="10"/>
      <c r="AC12" s="10"/>
      <c r="AD12" s="10"/>
      <c r="AE12" s="10"/>
      <c r="AF12" s="10"/>
      <c r="AG12" s="19"/>
      <c r="AH12" s="10"/>
      <c r="AI12" s="10"/>
    </row>
    <row r="13" spans="1:37" ht="15.75" thickBot="1" x14ac:dyDescent="0.3">
      <c r="A13"/>
      <c r="I13"/>
      <c r="K13"/>
      <c r="S13"/>
      <c r="U13"/>
      <c r="W13" s="35" t="s">
        <v>11</v>
      </c>
      <c r="X13" s="4" t="s">
        <v>26</v>
      </c>
      <c r="Y13" s="73">
        <v>-1</v>
      </c>
      <c r="Z13" s="6" t="s">
        <v>6</v>
      </c>
      <c r="AA13" s="18"/>
      <c r="AB13" s="18"/>
      <c r="AC13" s="18"/>
      <c r="AD13" s="18"/>
      <c r="AE13" s="18"/>
      <c r="AF13" s="18"/>
      <c r="AG13" s="78"/>
      <c r="AH13" s="18"/>
      <c r="AI13" s="18"/>
      <c r="AJ13" s="12"/>
    </row>
    <row r="14" spans="1:37" ht="15.75" thickBot="1" x14ac:dyDescent="0.3">
      <c r="A14"/>
      <c r="I14"/>
      <c r="K14"/>
      <c r="S14"/>
      <c r="U14"/>
      <c r="W14" s="35" t="s">
        <v>21</v>
      </c>
      <c r="X14" s="4" t="s">
        <v>18</v>
      </c>
      <c r="Y14" s="73">
        <v>0.5</v>
      </c>
      <c r="Z14" s="58" t="s">
        <v>6</v>
      </c>
      <c r="AA14" s="67" t="s">
        <v>5</v>
      </c>
      <c r="AB14" s="68">
        <f>5+Y14</f>
        <v>5.5</v>
      </c>
      <c r="AC14" s="32" t="s">
        <v>6</v>
      </c>
      <c r="AD14" s="19"/>
      <c r="AE14" s="10"/>
      <c r="AF14" s="10"/>
      <c r="AG14" s="19"/>
      <c r="AH14" s="10"/>
      <c r="AI14" s="10"/>
      <c r="AJ14" s="13"/>
    </row>
    <row r="15" spans="1:37" s="1" customFormat="1" x14ac:dyDescent="0.25">
      <c r="W15" s="35" t="s">
        <v>20</v>
      </c>
      <c r="X15" s="59" t="s">
        <v>22</v>
      </c>
      <c r="Y15" s="74">
        <v>2</v>
      </c>
      <c r="Z15" s="60" t="s">
        <v>6</v>
      </c>
      <c r="AA15" s="5" t="s">
        <v>5</v>
      </c>
      <c r="AB15" s="69">
        <f>5-Y15</f>
        <v>3</v>
      </c>
      <c r="AC15" s="58" t="s">
        <v>6</v>
      </c>
      <c r="AD15" s="67" t="s">
        <v>29</v>
      </c>
      <c r="AE15" s="67">
        <f>AB14-AB15</f>
        <v>2.5</v>
      </c>
      <c r="AF15" s="86" t="s">
        <v>6</v>
      </c>
      <c r="AG15" s="19"/>
      <c r="AH15" s="10"/>
      <c r="AI15" s="10"/>
      <c r="AJ15" s="13"/>
    </row>
    <row r="16" spans="1:37" ht="15.75" thickBot="1" x14ac:dyDescent="0.3">
      <c r="A16"/>
      <c r="D16" s="15" t="s">
        <v>0</v>
      </c>
      <c r="E16" s="15"/>
      <c r="F16" s="15" t="s">
        <v>2</v>
      </c>
      <c r="G16" s="15"/>
      <c r="H16" s="15" t="s">
        <v>1</v>
      </c>
      <c r="I16"/>
      <c r="K16"/>
      <c r="S16"/>
      <c r="U16"/>
      <c r="W16" s="35" t="s">
        <v>8</v>
      </c>
      <c r="X16" s="59" t="s">
        <v>23</v>
      </c>
      <c r="Y16" s="74">
        <v>3</v>
      </c>
      <c r="Z16" s="60" t="s">
        <v>6</v>
      </c>
      <c r="AA16" s="61" t="s">
        <v>9</v>
      </c>
      <c r="AB16" s="62"/>
      <c r="AC16" s="63"/>
      <c r="AD16" s="83"/>
      <c r="AE16" s="84">
        <f>Y11-Y16</f>
        <v>19</v>
      </c>
      <c r="AF16" s="23" t="s">
        <v>7</v>
      </c>
      <c r="AG16" s="19"/>
      <c r="AH16" s="10"/>
      <c r="AI16" s="10"/>
      <c r="AJ16" s="1"/>
    </row>
    <row r="17" spans="1:41" s="1" customFormat="1" ht="15" customHeight="1" x14ac:dyDescent="0.25">
      <c r="D17" s="16">
        <v>1.165</v>
      </c>
      <c r="E17" s="16"/>
      <c r="F17" s="16">
        <v>2.4549999999999999E-2</v>
      </c>
      <c r="G17" s="16"/>
      <c r="H17" s="16">
        <v>3.2000000000000003E-4</v>
      </c>
      <c r="W17" s="24" t="s">
        <v>30</v>
      </c>
      <c r="X17" s="25"/>
      <c r="Y17" s="25"/>
      <c r="Z17" s="25"/>
      <c r="AA17" s="25"/>
      <c r="AB17" s="25"/>
      <c r="AC17" s="25"/>
      <c r="AD17" s="25"/>
      <c r="AE17" s="25"/>
      <c r="AF17" s="25"/>
      <c r="AG17" s="70"/>
      <c r="AH17" s="57"/>
      <c r="AI17" s="57"/>
      <c r="AJ17"/>
      <c r="AK17"/>
    </row>
    <row r="18" spans="1:41" ht="15.75" customHeight="1" thickBot="1" x14ac:dyDescent="0.3">
      <c r="A18"/>
      <c r="D18" s="14">
        <v>1.149</v>
      </c>
      <c r="E18" s="14"/>
      <c r="F18" s="14">
        <v>2.1000000000000001E-2</v>
      </c>
      <c r="G18" s="14"/>
      <c r="H18" s="14">
        <v>2.5000000000000001E-4</v>
      </c>
      <c r="I18"/>
      <c r="K18"/>
      <c r="S18"/>
      <c r="U18"/>
      <c r="W18" s="26"/>
      <c r="X18" s="27"/>
      <c r="Y18" s="27"/>
      <c r="Z18" s="27"/>
      <c r="AA18" s="27"/>
      <c r="AB18" s="27"/>
      <c r="AC18" s="27"/>
      <c r="AD18" s="27"/>
      <c r="AE18" s="27"/>
      <c r="AF18" s="27"/>
      <c r="AG18" s="70"/>
      <c r="AH18" s="57"/>
      <c r="AI18" s="57"/>
    </row>
    <row r="19" spans="1:41" x14ac:dyDescent="0.25">
      <c r="A19"/>
      <c r="D19" s="14">
        <v>1.18</v>
      </c>
      <c r="E19" s="14"/>
      <c r="F19" s="14">
        <v>2.4500000000000001E-2</v>
      </c>
      <c r="G19" s="14"/>
      <c r="H19" s="14">
        <v>3.2000000000000003E-4</v>
      </c>
      <c r="I19"/>
      <c r="K19"/>
      <c r="S19"/>
      <c r="U19"/>
      <c r="W19" s="28" t="s">
        <v>15</v>
      </c>
      <c r="X19" s="3">
        <v>20</v>
      </c>
      <c r="Y19" s="41">
        <v>15</v>
      </c>
      <c r="Z19" s="41">
        <v>10</v>
      </c>
      <c r="AA19" s="41">
        <v>5</v>
      </c>
      <c r="AB19" s="41">
        <v>0</v>
      </c>
      <c r="AC19" s="41">
        <v>-5</v>
      </c>
      <c r="AD19" s="41">
        <v>-10</v>
      </c>
      <c r="AE19" s="41">
        <v>-15</v>
      </c>
      <c r="AF19" s="56">
        <v>-20</v>
      </c>
      <c r="AG19" s="71"/>
      <c r="AH19" s="76"/>
      <c r="AI19" s="10"/>
      <c r="AJ19" s="2"/>
      <c r="AK19" s="2"/>
      <c r="AL19" s="1"/>
      <c r="AM19" s="1"/>
      <c r="AN19" s="1"/>
      <c r="AO19" s="1"/>
    </row>
    <row r="20" spans="1:41" x14ac:dyDescent="0.25">
      <c r="A20"/>
      <c r="I20"/>
      <c r="K20"/>
      <c r="S20"/>
      <c r="U20"/>
      <c r="W20" s="29" t="s">
        <v>3</v>
      </c>
      <c r="X20" s="42">
        <f>$Y$25*$D$17*(($Y$24-X$19))-$F$17*$Y$25*(X$19-$Y$24)^2-$H$17*$Y$25*(X$19-$Y$24)^3+$Y$26+$Y$24+5</f>
        <v>24.670307999999999</v>
      </c>
      <c r="Y20" s="43">
        <f>$Y$25*$D$17*(($Y$24-Y$19))-$F$17*$Y$25*(Y$19-$Y$24)^2-$H$17*$Y$25*(Y$19-$Y$24)^3+$Y$26+$Y$24+5</f>
        <v>26.118542999999999</v>
      </c>
      <c r="Z20" s="43">
        <f>$Y$25*$D$17*(($Y$24-Z$19))-$F$17*$Y$25*(Z$19-$Y$24)^2-$H$17*$Y$25*(Z$19-$Y$24)^3+$Y$26+$Y$24+5</f>
        <v>27.299327999999999</v>
      </c>
      <c r="AA20" s="43">
        <f>$Y$25*$D$17*(($Y$24-AA$19))-$F$17*$Y$25*(AA$19-$Y$24)^2-$H$17*$Y$25*(AA$19-$Y$24)^3+$Y$26+$Y$24+5</f>
        <v>28.284662999999998</v>
      </c>
      <c r="AB20" s="43">
        <f>$Y$25*$D$17*(($Y$24-AB$19))-$F$17*$Y$25*(AB$19-$Y$24)^2-$H$17*$Y$25*(AB$19-$Y$24)^3+$Y$26+$Y$24+5</f>
        <v>29.146547999999999</v>
      </c>
      <c r="AC20" s="43">
        <f>$Y$25*$D$17*(($Y$24-AC$19))-$F$17*$Y$25*(AC$19-$Y$24)^2-$H$17*$Y$25*(AC$19-$Y$24)^3+$Y$26+$Y$24+5</f>
        <v>29.956983000000001</v>
      </c>
      <c r="AD20" s="43">
        <f>$Y$25*$D$17*(($Y$24-AD$19))-$F$17*$Y$25*(AD$19-$Y$24)^2-$H$17*$Y$25*(AD$19-$Y$24)^3+$Y$26+$Y$24+5</f>
        <v>30.787967999999999</v>
      </c>
      <c r="AE20" s="43">
        <f>$Y$25*$D$17*(($Y$24-AE$19))-$F$17*$Y$25*(AE$19-$Y$24)^2-$H$17*$Y$25*(AE$19-$Y$24)^3+$Y$26+$Y$24+5</f>
        <v>31.711503</v>
      </c>
      <c r="AF20" s="53">
        <f>$Y$25*$D$17*(($Y$24-AF$19))-$F$17*$Y$25*(AF$19-$Y$24)^2-$H$17*$Y$25*(AF$19-$Y$24)^3+$Y$26+$Y$24+5</f>
        <v>32.799588</v>
      </c>
      <c r="AG20" s="72"/>
      <c r="AH20" s="20"/>
      <c r="AI20" s="10"/>
      <c r="AJ20" s="17"/>
      <c r="AK20" s="17"/>
      <c r="AL20" s="15"/>
      <c r="AM20" s="15"/>
      <c r="AN20" s="15"/>
      <c r="AO20" s="15"/>
    </row>
    <row r="21" spans="1:41" x14ac:dyDescent="0.25">
      <c r="W21" s="29" t="s">
        <v>14</v>
      </c>
      <c r="X21" s="44">
        <f>X20-$AB$27</f>
        <v>19.170307999999999</v>
      </c>
      <c r="Y21" s="9">
        <f>Y20-$AB$27</f>
        <v>20.618542999999999</v>
      </c>
      <c r="Z21" s="9">
        <f>Z20-$AB$27</f>
        <v>21.799327999999999</v>
      </c>
      <c r="AA21" s="9">
        <f>AA20-$AB$27</f>
        <v>22.784662999999998</v>
      </c>
      <c r="AB21" s="9">
        <f>AB20-$AB$27</f>
        <v>23.646547999999999</v>
      </c>
      <c r="AC21" s="9">
        <f>AC20-$AB$27</f>
        <v>24.456983000000001</v>
      </c>
      <c r="AD21" s="9">
        <f>AD20-$AB$27</f>
        <v>25.287967999999999</v>
      </c>
      <c r="AE21" s="9">
        <f>AE20-$AB$27</f>
        <v>26.211503</v>
      </c>
      <c r="AF21" s="54">
        <f>AF20-$AB$27</f>
        <v>27.299588</v>
      </c>
      <c r="AG21" s="78"/>
      <c r="AH21" s="18"/>
      <c r="AI21" s="10"/>
      <c r="AJ21" s="11"/>
      <c r="AK21" s="11"/>
      <c r="AL21" s="16"/>
      <c r="AM21" s="16"/>
      <c r="AN21" s="16"/>
      <c r="AO21" s="16"/>
    </row>
    <row r="22" spans="1:41" s="1" customFormat="1" x14ac:dyDescent="0.25">
      <c r="W22" s="29" t="s">
        <v>19</v>
      </c>
      <c r="X22" s="64">
        <f>X20-$AB$28</f>
        <v>20.370307999999998</v>
      </c>
      <c r="Y22" s="65">
        <f t="shared" ref="Y22:AH22" si="2">Y20-$AB$28</f>
        <v>21.818542999999998</v>
      </c>
      <c r="Z22" s="65">
        <f t="shared" si="2"/>
        <v>22.999327999999998</v>
      </c>
      <c r="AA22" s="65">
        <f t="shared" si="2"/>
        <v>23.984662999999998</v>
      </c>
      <c r="AB22" s="65">
        <f t="shared" si="2"/>
        <v>24.846547999999999</v>
      </c>
      <c r="AC22" s="65">
        <f t="shared" si="2"/>
        <v>25.656983</v>
      </c>
      <c r="AD22" s="65">
        <f t="shared" si="2"/>
        <v>26.487967999999999</v>
      </c>
      <c r="AE22" s="65">
        <f t="shared" si="2"/>
        <v>27.411503</v>
      </c>
      <c r="AF22" s="85">
        <f t="shared" si="2"/>
        <v>28.499587999999999</v>
      </c>
      <c r="AG22" s="78"/>
      <c r="AH22" s="18"/>
      <c r="AI22" s="10"/>
      <c r="AJ22" s="11"/>
      <c r="AK22" s="11"/>
      <c r="AL22" s="16"/>
      <c r="AM22" s="16"/>
      <c r="AN22" s="16"/>
      <c r="AO22" s="16"/>
    </row>
    <row r="23" spans="1:41" ht="15.75" thickBot="1" x14ac:dyDescent="0.3">
      <c r="W23" s="30" t="s">
        <v>28</v>
      </c>
      <c r="X23" s="45">
        <f>(X21+X22)/2</f>
        <v>19.770308</v>
      </c>
      <c r="Y23" s="46">
        <f t="shared" ref="Y23:AF23" si="3">(Y21+Y22)/2</f>
        <v>21.218542999999997</v>
      </c>
      <c r="Z23" s="46">
        <f t="shared" si="3"/>
        <v>22.399327999999997</v>
      </c>
      <c r="AA23" s="46">
        <f t="shared" si="3"/>
        <v>23.384662999999996</v>
      </c>
      <c r="AB23" s="46">
        <f t="shared" si="3"/>
        <v>24.246547999999997</v>
      </c>
      <c r="AC23" s="46">
        <f t="shared" si="3"/>
        <v>25.056983000000002</v>
      </c>
      <c r="AD23" s="46">
        <f t="shared" si="3"/>
        <v>25.887968000000001</v>
      </c>
      <c r="AE23" s="46">
        <f t="shared" si="3"/>
        <v>26.811503000000002</v>
      </c>
      <c r="AF23" s="55">
        <f t="shared" si="3"/>
        <v>27.899588000000001</v>
      </c>
      <c r="AG23" s="90"/>
      <c r="AH23" s="21"/>
      <c r="AI23" s="10"/>
      <c r="AJ23" s="11"/>
      <c r="AK23" s="11"/>
      <c r="AL23" s="14"/>
      <c r="AM23" s="14"/>
      <c r="AN23" s="14"/>
      <c r="AO23" s="14"/>
    </row>
    <row r="24" spans="1:41" x14ac:dyDescent="0.25">
      <c r="W24" s="29" t="s">
        <v>13</v>
      </c>
      <c r="X24" s="38" t="s">
        <v>25</v>
      </c>
      <c r="Y24" s="39">
        <v>22</v>
      </c>
      <c r="Z24" s="40" t="s">
        <v>7</v>
      </c>
      <c r="AA24" s="10"/>
      <c r="AB24" s="10"/>
      <c r="AC24" s="10"/>
      <c r="AD24" s="10"/>
      <c r="AE24" s="10"/>
      <c r="AF24" s="10"/>
      <c r="AG24" s="19"/>
      <c r="AH24" s="10"/>
      <c r="AI24" s="10"/>
      <c r="AJ24" s="12"/>
      <c r="AK24" s="16"/>
      <c r="AL24" s="14"/>
      <c r="AM24" s="14"/>
      <c r="AN24" s="14"/>
      <c r="AO24" s="14"/>
    </row>
    <row r="25" spans="1:41" s="1" customFormat="1" x14ac:dyDescent="0.25">
      <c r="W25" s="29" t="s">
        <v>12</v>
      </c>
      <c r="X25" s="4" t="s">
        <v>27</v>
      </c>
      <c r="Y25" s="73">
        <v>0.3</v>
      </c>
      <c r="Z25" s="6"/>
      <c r="AA25" s="18"/>
      <c r="AB25" s="18"/>
      <c r="AC25" s="10"/>
      <c r="AD25" s="10"/>
      <c r="AE25" s="10"/>
      <c r="AF25" s="10"/>
      <c r="AG25" s="19"/>
      <c r="AH25" s="10"/>
      <c r="AI25" s="10"/>
      <c r="AJ25" s="13"/>
      <c r="AK25" s="14"/>
      <c r="AL25" s="14"/>
      <c r="AM25" s="14"/>
      <c r="AN25" s="14"/>
      <c r="AO25" s="14"/>
    </row>
    <row r="26" spans="1:41" s="1" customFormat="1" ht="15.75" thickBot="1" x14ac:dyDescent="0.3">
      <c r="W26" s="29" t="s">
        <v>11</v>
      </c>
      <c r="X26" s="4" t="s">
        <v>26</v>
      </c>
      <c r="Y26" s="73">
        <v>-3</v>
      </c>
      <c r="Z26" s="6" t="s">
        <v>6</v>
      </c>
      <c r="AA26" s="18"/>
      <c r="AB26" s="18"/>
      <c r="AC26" s="18"/>
      <c r="AD26" s="18"/>
      <c r="AE26" s="18"/>
      <c r="AF26" s="18"/>
      <c r="AG26" s="78"/>
      <c r="AH26" s="18"/>
      <c r="AI26" s="18"/>
      <c r="AK26" s="14"/>
      <c r="AL26" s="14"/>
      <c r="AM26" s="14"/>
      <c r="AN26" s="14"/>
      <c r="AO26" s="14"/>
    </row>
    <row r="27" spans="1:41" ht="15.75" thickBot="1" x14ac:dyDescent="0.3">
      <c r="W27" s="29" t="s">
        <v>21</v>
      </c>
      <c r="X27" s="4" t="s">
        <v>18</v>
      </c>
      <c r="Y27" s="73">
        <v>0.5</v>
      </c>
      <c r="Z27" s="5" t="s">
        <v>6</v>
      </c>
      <c r="AA27" s="67" t="s">
        <v>5</v>
      </c>
      <c r="AB27" s="68">
        <f>Y27+5</f>
        <v>5.5</v>
      </c>
      <c r="AC27" s="51" t="s">
        <v>6</v>
      </c>
      <c r="AD27" s="10"/>
      <c r="AE27" s="18"/>
      <c r="AF27" s="18"/>
      <c r="AG27" s="78"/>
      <c r="AH27" s="18"/>
      <c r="AI27" s="18"/>
      <c r="AJ27" s="1"/>
      <c r="AK27" s="14"/>
    </row>
    <row r="28" spans="1:41" s="1" customFormat="1" x14ac:dyDescent="0.25">
      <c r="W28" s="66" t="s">
        <v>20</v>
      </c>
      <c r="X28" s="59" t="s">
        <v>22</v>
      </c>
      <c r="Y28" s="74">
        <v>0.7</v>
      </c>
      <c r="Z28" s="62" t="s">
        <v>6</v>
      </c>
      <c r="AA28" s="5" t="s">
        <v>5</v>
      </c>
      <c r="AB28" s="69">
        <f>5-Y28</f>
        <v>4.3</v>
      </c>
      <c r="AC28" s="54" t="s">
        <v>6</v>
      </c>
      <c r="AD28" s="68" t="s">
        <v>29</v>
      </c>
      <c r="AE28" s="80">
        <f>AB27-AB28</f>
        <v>1.2000000000000002</v>
      </c>
      <c r="AF28" s="87" t="s">
        <v>6</v>
      </c>
      <c r="AG28" s="78"/>
      <c r="AH28" s="18"/>
      <c r="AI28" s="18"/>
      <c r="AK28" s="14"/>
    </row>
    <row r="29" spans="1:41" ht="15.75" thickBot="1" x14ac:dyDescent="0.3">
      <c r="W29" s="31" t="s">
        <v>8</v>
      </c>
      <c r="X29" s="7" t="s">
        <v>24</v>
      </c>
      <c r="Y29" s="75">
        <v>7</v>
      </c>
      <c r="Z29" s="8" t="s">
        <v>6</v>
      </c>
      <c r="AA29" s="49" t="s">
        <v>9</v>
      </c>
      <c r="AB29" s="50"/>
      <c r="AC29" s="50"/>
      <c r="AD29" s="22"/>
      <c r="AE29" s="23">
        <f>Y24-Y29</f>
        <v>15</v>
      </c>
      <c r="AF29" s="23" t="s">
        <v>7</v>
      </c>
      <c r="AG29" s="19"/>
      <c r="AH29" s="10"/>
      <c r="AI29" s="10"/>
      <c r="AJ29" s="1"/>
      <c r="AK29" s="14"/>
    </row>
    <row r="30" spans="1:41" x14ac:dyDescent="0.25">
      <c r="W30" s="34" t="s">
        <v>16</v>
      </c>
      <c r="X30" s="79">
        <f>X9-X22</f>
        <v>3.0765640000000012</v>
      </c>
      <c r="Y30" s="80">
        <f t="shared" ref="Y30:AH30" si="4">Y9-Y22</f>
        <v>2.5938190000000034</v>
      </c>
      <c r="Z30" s="80">
        <f t="shared" si="4"/>
        <v>2.2002240000000022</v>
      </c>
      <c r="AA30" s="80">
        <f t="shared" si="4"/>
        <v>1.8717790000000036</v>
      </c>
      <c r="AB30" s="80">
        <f t="shared" si="4"/>
        <v>1.5844840000000033</v>
      </c>
      <c r="AC30" s="80">
        <f t="shared" si="4"/>
        <v>1.3143390000000004</v>
      </c>
      <c r="AD30" s="80">
        <f t="shared" si="4"/>
        <v>1.0373440000000009</v>
      </c>
      <c r="AE30" s="80">
        <f t="shared" si="4"/>
        <v>0.72949900000000056</v>
      </c>
      <c r="AF30" s="87">
        <f t="shared" si="4"/>
        <v>0.36680400000000191</v>
      </c>
      <c r="AG30" s="78"/>
      <c r="AH30" s="18"/>
      <c r="AI30" s="10"/>
    </row>
    <row r="31" spans="1:41" x14ac:dyDescent="0.25">
      <c r="W31" s="35" t="s">
        <v>10</v>
      </c>
      <c r="X31" s="44">
        <f>X10-X23</f>
        <v>2.4265639999999991</v>
      </c>
      <c r="Y31" s="9">
        <f>Y10-Y23</f>
        <v>1.9438190000000048</v>
      </c>
      <c r="Z31" s="9">
        <f>Z10-Z23</f>
        <v>1.5502240000000036</v>
      </c>
      <c r="AA31" s="9">
        <f>AA10-AA23</f>
        <v>1.2217790000000051</v>
      </c>
      <c r="AB31" s="9">
        <f>AB10-AB23</f>
        <v>0.93448400000000476</v>
      </c>
      <c r="AC31" s="9">
        <f>AC10-AC23</f>
        <v>0.66433899999999824</v>
      </c>
      <c r="AD31" s="9">
        <f>AD10-AD23</f>
        <v>0.3873439999999988</v>
      </c>
      <c r="AE31" s="9">
        <f>AE10-AE23</f>
        <v>7.9498999999998432E-2</v>
      </c>
      <c r="AF31" s="54">
        <f>AF10-AF23</f>
        <v>-0.28319600000000023</v>
      </c>
      <c r="AG31" s="78"/>
      <c r="AH31" s="18"/>
      <c r="AI31" s="10"/>
      <c r="AJ31" s="11"/>
      <c r="AK31" s="11"/>
    </row>
    <row r="32" spans="1:41" s="1" customFormat="1" ht="15.75" thickBot="1" x14ac:dyDescent="0.3">
      <c r="W32" s="36" t="s">
        <v>17</v>
      </c>
      <c r="X32" s="81">
        <f>X8-X21</f>
        <v>1.7765640000000005</v>
      </c>
      <c r="Y32" s="82">
        <f>Y8-Y21</f>
        <v>1.2938190000000027</v>
      </c>
      <c r="Z32" s="82">
        <f>Z8-Z21</f>
        <v>0.90022400000000147</v>
      </c>
      <c r="AA32" s="82">
        <f>AA8-AA21</f>
        <v>0.57177900000000292</v>
      </c>
      <c r="AB32" s="82">
        <f>AB8-AB21</f>
        <v>0.28448400000000262</v>
      </c>
      <c r="AC32" s="82">
        <f>AC8-AC21</f>
        <v>1.4338999999999658E-2</v>
      </c>
      <c r="AD32" s="82">
        <f>AD8-AD21</f>
        <v>-0.26265599999999978</v>
      </c>
      <c r="AE32" s="82">
        <f>AE8-AE21</f>
        <v>-0.57050100000000015</v>
      </c>
      <c r="AF32" s="88">
        <f>AF8-AF21</f>
        <v>-0.9331959999999988</v>
      </c>
      <c r="AG32" s="78"/>
      <c r="AH32" s="18"/>
      <c r="AI32" s="18"/>
      <c r="AJ32" s="11"/>
      <c r="AK32" s="11"/>
    </row>
    <row r="33" spans="23:34" x14ac:dyDescent="0.25">
      <c r="AG33" s="10"/>
      <c r="AH33" s="10"/>
    </row>
    <row r="34" spans="23:34" x14ac:dyDescent="0.25">
      <c r="W34" s="1"/>
      <c r="Y34" s="1"/>
      <c r="Z34" s="1"/>
      <c r="AA34" s="1"/>
      <c r="AB34" s="1"/>
      <c r="AC34" s="1"/>
      <c r="AD34" s="1"/>
      <c r="AE34" s="1"/>
      <c r="AF34" s="1"/>
      <c r="AG34" s="10"/>
      <c r="AH34" s="10"/>
    </row>
    <row r="35" spans="23:34" x14ac:dyDescent="0.25">
      <c r="W35" s="1"/>
      <c r="X35" s="11"/>
      <c r="Y35" s="11"/>
      <c r="Z35" s="11"/>
      <c r="AA35" s="11"/>
      <c r="AB35" s="11"/>
      <c r="AC35" s="11"/>
      <c r="AD35" s="11"/>
      <c r="AE35" s="11"/>
      <c r="AF35" s="11"/>
    </row>
    <row r="36" spans="23:34" x14ac:dyDescent="0.25">
      <c r="W36" s="1"/>
      <c r="X36" s="11"/>
      <c r="Y36" s="11"/>
      <c r="Z36" s="11"/>
      <c r="AA36" s="11"/>
      <c r="AB36" s="11"/>
      <c r="AC36" s="11"/>
      <c r="AD36" s="11"/>
      <c r="AE36" s="11"/>
      <c r="AF36" s="11"/>
    </row>
    <row r="37" spans="23:34" x14ac:dyDescent="0.25">
      <c r="W37" s="1"/>
      <c r="X37" s="11"/>
      <c r="Y37" s="11"/>
      <c r="Z37" s="11"/>
      <c r="AA37" s="11"/>
      <c r="AB37" s="11"/>
      <c r="AC37" s="11"/>
      <c r="AD37" s="11"/>
      <c r="AE37" s="11"/>
      <c r="AF37" s="11"/>
    </row>
    <row r="38" spans="23:34" x14ac:dyDescent="0.25">
      <c r="W38" s="1"/>
      <c r="Y38" s="1"/>
      <c r="Z38" s="1"/>
      <c r="AA38" s="1"/>
      <c r="AB38" s="1"/>
      <c r="AC38" s="1"/>
      <c r="AD38" s="1"/>
      <c r="AE38" s="1"/>
      <c r="AF38" s="1"/>
    </row>
    <row r="39" spans="23:34" x14ac:dyDescent="0.25">
      <c r="W39" s="1"/>
      <c r="Y39" s="1"/>
      <c r="Z39" s="1"/>
      <c r="AA39" s="11"/>
      <c r="AB39" s="11"/>
      <c r="AC39" s="1"/>
      <c r="AD39" s="1"/>
      <c r="AE39" s="1"/>
      <c r="AF39" s="1"/>
    </row>
    <row r="40" spans="23:34" x14ac:dyDescent="0.25">
      <c r="W40" s="1"/>
      <c r="Y40" s="1"/>
      <c r="Z40" s="1"/>
      <c r="AA40" s="11"/>
      <c r="AB40" s="11"/>
      <c r="AC40" s="11"/>
      <c r="AD40" s="11"/>
      <c r="AE40" s="11"/>
      <c r="AF40" s="11"/>
    </row>
    <row r="41" spans="23:34" x14ac:dyDescent="0.25">
      <c r="W41" s="1"/>
      <c r="Y41" s="1"/>
      <c r="Z41" s="1"/>
      <c r="AA41" s="1"/>
      <c r="AB41" s="1"/>
      <c r="AC41" s="11"/>
      <c r="AD41" s="1"/>
      <c r="AE41" s="11"/>
      <c r="AF41" s="11"/>
    </row>
    <row r="42" spans="23:34" x14ac:dyDescent="0.25">
      <c r="W42" s="1"/>
      <c r="Y42" s="1"/>
      <c r="Z42" s="1"/>
      <c r="AA42" s="1"/>
      <c r="AB42" s="1"/>
      <c r="AC42" s="1"/>
      <c r="AD42" s="1"/>
      <c r="AE42" s="1"/>
      <c r="AF42" s="1"/>
    </row>
  </sheetData>
  <mergeCells count="2">
    <mergeCell ref="W4:AF5"/>
    <mergeCell ref="W17:AF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2015-03-02T18:31:19Z</dcterms:created>
  <dcterms:modified xsi:type="dcterms:W3CDTF">2015-05-14T11:58:34Z</dcterms:modified>
</cp:coreProperties>
</file>