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305" yWindow="315" windowWidth="24240" windowHeight="13350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B41" i="1" l="1"/>
  <c r="AC41" i="1"/>
  <c r="AB41" i="1"/>
  <c r="K41" i="1"/>
  <c r="I41" i="1"/>
  <c r="F41" i="1"/>
  <c r="G41" i="1"/>
  <c r="M41" i="1"/>
  <c r="N41" i="1"/>
  <c r="P41" i="1"/>
  <c r="Q41" i="1"/>
  <c r="S41" i="1"/>
  <c r="T41" i="1"/>
  <c r="V41" i="1"/>
  <c r="W41" i="1"/>
  <c r="Y41" i="1"/>
  <c r="D41" i="1"/>
  <c r="V36" i="1"/>
  <c r="V37" i="1"/>
  <c r="K11" i="1"/>
  <c r="K12" i="1"/>
  <c r="K13" i="1"/>
  <c r="D11" i="1"/>
  <c r="D12" i="1"/>
  <c r="D13" i="1"/>
  <c r="B27" i="1"/>
  <c r="I37" i="1" l="1"/>
  <c r="S37" i="1"/>
  <c r="P36" i="1"/>
  <c r="S36" i="1" s="1"/>
  <c r="F36" i="1"/>
  <c r="I36" i="1" s="1"/>
  <c r="S35" i="1"/>
  <c r="V35" i="1"/>
  <c r="I35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2" i="1"/>
  <c r="AI4" i="1"/>
  <c r="D16" i="1" s="1"/>
  <c r="K16" i="1" s="1"/>
  <c r="D23" i="1" l="1"/>
  <c r="K23" i="1" s="1"/>
  <c r="D30" i="1"/>
  <c r="K30" i="1" s="1"/>
  <c r="D26" i="1"/>
  <c r="K26" i="1" s="1"/>
  <c r="D22" i="1"/>
  <c r="K22" i="1" s="1"/>
  <c r="D18" i="1"/>
  <c r="K18" i="1" s="1"/>
  <c r="D31" i="1"/>
  <c r="K31" i="1" s="1"/>
  <c r="D19" i="1"/>
  <c r="K19" i="1" s="1"/>
  <c r="D34" i="1"/>
  <c r="K34" i="1" s="1"/>
  <c r="D33" i="1"/>
  <c r="K33" i="1" s="1"/>
  <c r="D29" i="1"/>
  <c r="K29" i="1" s="1"/>
  <c r="D25" i="1"/>
  <c r="K25" i="1" s="1"/>
  <c r="D21" i="1"/>
  <c r="K21" i="1" s="1"/>
  <c r="D17" i="1"/>
  <c r="K17" i="1" s="1"/>
  <c r="D27" i="1"/>
  <c r="K27" i="1" s="1"/>
  <c r="D15" i="1"/>
  <c r="K15" i="1" s="1"/>
  <c r="D32" i="1"/>
  <c r="K32" i="1" s="1"/>
  <c r="D28" i="1"/>
  <c r="K28" i="1" s="1"/>
  <c r="D24" i="1"/>
  <c r="K24" i="1" s="1"/>
  <c r="D20" i="1"/>
  <c r="K20" i="1" s="1"/>
  <c r="D14" i="1"/>
  <c r="K14" i="1" s="1"/>
  <c r="V34" i="1" l="1"/>
  <c r="S34" i="1"/>
  <c r="I34" i="1"/>
  <c r="V33" i="1"/>
  <c r="S33" i="1"/>
  <c r="I33" i="1"/>
  <c r="V32" i="1"/>
  <c r="S32" i="1"/>
  <c r="I32" i="1"/>
  <c r="V31" i="1"/>
  <c r="S31" i="1"/>
  <c r="I31" i="1"/>
  <c r="V30" i="1"/>
  <c r="S30" i="1"/>
  <c r="I30" i="1"/>
  <c r="V29" i="1"/>
  <c r="S29" i="1"/>
  <c r="I29" i="1"/>
  <c r="V28" i="1"/>
  <c r="S28" i="1"/>
  <c r="I28" i="1"/>
  <c r="P27" i="1"/>
  <c r="M27" i="1"/>
  <c r="F27" i="1"/>
  <c r="V26" i="1"/>
  <c r="S26" i="1"/>
  <c r="I26" i="1"/>
  <c r="V25" i="1"/>
  <c r="S25" i="1"/>
  <c r="I25" i="1"/>
  <c r="V24" i="1"/>
  <c r="S24" i="1"/>
  <c r="I24" i="1"/>
  <c r="V23" i="1"/>
  <c r="S23" i="1"/>
  <c r="I23" i="1"/>
  <c r="V22" i="1"/>
  <c r="S22" i="1"/>
  <c r="I22" i="1"/>
  <c r="V21" i="1"/>
  <c r="S21" i="1"/>
  <c r="I21" i="1"/>
  <c r="V20" i="1"/>
  <c r="S20" i="1"/>
  <c r="I20" i="1"/>
  <c r="V19" i="1"/>
  <c r="S19" i="1"/>
  <c r="I19" i="1"/>
  <c r="V18" i="1"/>
  <c r="S18" i="1"/>
  <c r="I18" i="1"/>
  <c r="V17" i="1"/>
  <c r="S17" i="1"/>
  <c r="I17" i="1"/>
  <c r="V16" i="1"/>
  <c r="S16" i="1"/>
  <c r="I16" i="1"/>
  <c r="V15" i="1"/>
  <c r="S15" i="1"/>
  <c r="I15" i="1"/>
  <c r="V14" i="1"/>
  <c r="S14" i="1"/>
  <c r="I14" i="1"/>
  <c r="V13" i="1"/>
  <c r="S13" i="1"/>
  <c r="I13" i="1"/>
  <c r="V12" i="1"/>
  <c r="S12" i="1"/>
  <c r="I12" i="1"/>
  <c r="V11" i="1"/>
  <c r="S11" i="1"/>
  <c r="I11" i="1"/>
  <c r="V10" i="1"/>
  <c r="S10" i="1"/>
  <c r="I10" i="1"/>
  <c r="V9" i="1"/>
  <c r="S9" i="1"/>
  <c r="I9" i="1"/>
  <c r="V8" i="1"/>
  <c r="S8" i="1"/>
  <c r="I8" i="1"/>
  <c r="V7" i="1"/>
  <c r="S7" i="1"/>
  <c r="I7" i="1"/>
  <c r="V6" i="1"/>
  <c r="S6" i="1"/>
  <c r="I6" i="1"/>
  <c r="V5" i="1"/>
  <c r="S5" i="1"/>
  <c r="I5" i="1"/>
  <c r="V4" i="1"/>
  <c r="S4" i="1"/>
  <c r="I4" i="1"/>
  <c r="V3" i="1"/>
  <c r="S3" i="1"/>
  <c r="I3" i="1"/>
  <c r="V2" i="1"/>
  <c r="S2" i="1"/>
  <c r="I2" i="1"/>
  <c r="V27" i="1" l="1"/>
  <c r="S27" i="1"/>
  <c r="I27" i="1"/>
</calcChain>
</file>

<file path=xl/sharedStrings.xml><?xml version="1.0" encoding="utf-8"?>
<sst xmlns="http://schemas.openxmlformats.org/spreadsheetml/2006/main" count="38" uniqueCount="18">
  <si>
    <t>lämmitys sähkö</t>
  </si>
  <si>
    <t>lämmitys tuotto</t>
  </si>
  <si>
    <t>lämmitys cop</t>
  </si>
  <si>
    <t>käyttövesi</t>
  </si>
  <si>
    <t>vesi tuotto</t>
  </si>
  <si>
    <t>käyttövesi cop</t>
  </si>
  <si>
    <t>kaivosta energia</t>
  </si>
  <si>
    <t>MLP:n käynti%</t>
  </si>
  <si>
    <t>Lämmitys + pumput</t>
  </si>
  <si>
    <t>Kiertopumppujen teho</t>
  </si>
  <si>
    <t>W</t>
  </si>
  <si>
    <t>viikossa</t>
  </si>
  <si>
    <t>kWh</t>
  </si>
  <si>
    <t>lämmitys scop</t>
  </si>
  <si>
    <t>MLP h</t>
  </si>
  <si>
    <t xml:space="preserve"> </t>
  </si>
  <si>
    <t xml:space="preserve">  </t>
  </si>
  <si>
    <t>vkot 42 - 13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</si>
</sst>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 applyAlignment="1">
      <alignment horizontal="center" textRotation="90"/>
    </xf>
    <xf numFmtId="0" fontId="2" fillId="2" borderId="1" xfId="0" applyFont="1" applyFill="1" applyBorder="1" applyAlignment="1">
      <alignment horizontal="center" textRotation="90"/>
    </xf>
    <xf numFmtId="0" fontId="2" fillId="3" borderId="1" xfId="0" applyFont="1" applyFill="1" applyBorder="1" applyAlignment="1">
      <alignment horizontal="center" textRotation="90"/>
    </xf>
    <xf numFmtId="0" fontId="2" fillId="4" borderId="1" xfId="0" applyFont="1" applyFill="1" applyBorder="1" applyAlignment="1">
      <alignment horizontal="center" textRotation="90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/>
    <xf numFmtId="9" fontId="1" fillId="3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9" fontId="1" fillId="2" borderId="1" xfId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2" fontId="0" fillId="0" borderId="0" xfId="0" applyNumberFormat="1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1"/>
  <sheetViews>
    <sheetView tabSelected="1" zoomScale="55" zoomScaleNormal="55" workbookViewId="0">
      <selection activeCell="Z41" sqref="Z41"/>
    </sheetView>
  </sheetViews>
  <sheetFormatPr defaultRowHeight="15" x14ac:dyDescent="0.25"/>
  <cols>
    <col min="1" max="1" width="15.5703125" customWidth="1"/>
  </cols>
  <sheetData>
    <row r="1" spans="1:36" ht="123" x14ac:dyDescent="0.25">
      <c r="A1" s="1"/>
      <c r="B1" s="2" t="s">
        <v>0</v>
      </c>
      <c r="C1" s="3" t="s">
        <v>0</v>
      </c>
      <c r="D1" s="3" t="s">
        <v>8</v>
      </c>
      <c r="E1" s="4" t="s">
        <v>0</v>
      </c>
      <c r="F1" s="2" t="s">
        <v>1</v>
      </c>
      <c r="G1" s="3" t="s">
        <v>1</v>
      </c>
      <c r="H1" s="4" t="s">
        <v>1</v>
      </c>
      <c r="I1" s="2" t="s">
        <v>13</v>
      </c>
      <c r="J1" s="3" t="s">
        <v>2</v>
      </c>
      <c r="K1" s="3" t="s">
        <v>13</v>
      </c>
      <c r="L1" s="4" t="s">
        <v>2</v>
      </c>
      <c r="M1" s="2" t="s">
        <v>3</v>
      </c>
      <c r="N1" s="3" t="s">
        <v>3</v>
      </c>
      <c r="O1" s="4" t="s">
        <v>3</v>
      </c>
      <c r="P1" s="2" t="s">
        <v>4</v>
      </c>
      <c r="Q1" s="3" t="s">
        <v>4</v>
      </c>
      <c r="R1" s="4" t="s">
        <v>4</v>
      </c>
      <c r="S1" s="2" t="s">
        <v>5</v>
      </c>
      <c r="T1" s="3" t="s">
        <v>5</v>
      </c>
      <c r="U1" s="4" t="s">
        <v>5</v>
      </c>
      <c r="V1" s="2" t="s">
        <v>6</v>
      </c>
      <c r="W1" s="3" t="s">
        <v>6</v>
      </c>
      <c r="X1" s="4" t="s">
        <v>6</v>
      </c>
      <c r="Y1" s="2" t="s">
        <v>14</v>
      </c>
      <c r="Z1" s="3" t="s">
        <v>14</v>
      </c>
      <c r="AA1" s="4" t="s">
        <v>14</v>
      </c>
      <c r="AB1" s="2" t="s">
        <v>7</v>
      </c>
      <c r="AC1" s="3" t="s">
        <v>7</v>
      </c>
      <c r="AD1" s="4" t="s">
        <v>7</v>
      </c>
    </row>
    <row r="2" spans="1:36" ht="15.75" x14ac:dyDescent="0.25">
      <c r="A2" s="5">
        <v>33</v>
      </c>
      <c r="B2" s="6">
        <v>16.2</v>
      </c>
      <c r="C2" s="7">
        <v>0</v>
      </c>
      <c r="D2" s="7"/>
      <c r="E2" s="8"/>
      <c r="F2" s="6">
        <v>74.7</v>
      </c>
      <c r="G2" s="7">
        <v>0</v>
      </c>
      <c r="H2" s="8"/>
      <c r="I2" s="9">
        <f>F2/B2</f>
        <v>4.6111111111111116</v>
      </c>
      <c r="J2" s="7">
        <v>0</v>
      </c>
      <c r="K2" s="7"/>
      <c r="L2" s="8"/>
      <c r="M2" s="6">
        <v>12.3</v>
      </c>
      <c r="N2" s="7">
        <v>41.1</v>
      </c>
      <c r="O2" s="8"/>
      <c r="P2" s="6">
        <v>39</v>
      </c>
      <c r="Q2" s="7">
        <v>143.80000000000001</v>
      </c>
      <c r="R2" s="8"/>
      <c r="S2" s="9">
        <f t="shared" ref="S2:S37" si="0">P2/M2</f>
        <v>3.1707317073170729</v>
      </c>
      <c r="T2" s="10">
        <v>3.4987834549878345</v>
      </c>
      <c r="U2" s="11"/>
      <c r="V2" s="6">
        <f>F2-B2+P2-M2</f>
        <v>85.2</v>
      </c>
      <c r="W2" s="7">
        <v>102.70000000000002</v>
      </c>
      <c r="X2" s="12"/>
      <c r="Y2" s="6">
        <v>11</v>
      </c>
      <c r="Z2" s="13"/>
      <c r="AA2" s="12"/>
      <c r="AB2" s="15">
        <f>Y2/(7*24)</f>
        <v>6.5476190476190479E-2</v>
      </c>
      <c r="AC2" s="13">
        <v>8.9285714285714288E-2</v>
      </c>
      <c r="AD2" s="12"/>
    </row>
    <row r="3" spans="1:36" ht="15.75" x14ac:dyDescent="0.25">
      <c r="A3" s="5">
        <v>34</v>
      </c>
      <c r="B3" s="6">
        <v>33.200000000000003</v>
      </c>
      <c r="C3" s="7">
        <v>0</v>
      </c>
      <c r="D3" s="7"/>
      <c r="E3" s="8"/>
      <c r="F3" s="6">
        <v>151.19999999999999</v>
      </c>
      <c r="G3" s="7">
        <v>0</v>
      </c>
      <c r="H3" s="8"/>
      <c r="I3" s="9">
        <f>F3/B3</f>
        <v>4.5542168674698784</v>
      </c>
      <c r="J3" s="7">
        <v>0</v>
      </c>
      <c r="K3" s="7"/>
      <c r="L3" s="8"/>
      <c r="M3" s="6">
        <v>12.1</v>
      </c>
      <c r="N3" s="7">
        <v>44.9</v>
      </c>
      <c r="O3" s="8"/>
      <c r="P3" s="6">
        <v>37.700000000000003</v>
      </c>
      <c r="Q3" s="7">
        <v>156.80000000000001</v>
      </c>
      <c r="R3" s="8"/>
      <c r="S3" s="9">
        <f t="shared" si="0"/>
        <v>3.1157024793388435</v>
      </c>
      <c r="T3" s="10">
        <v>3.4922048997772834</v>
      </c>
      <c r="U3" s="11"/>
      <c r="V3" s="6">
        <f>F3-B3+P3-M3</f>
        <v>143.6</v>
      </c>
      <c r="W3" s="7">
        <v>111.9</v>
      </c>
      <c r="X3" s="12"/>
      <c r="Y3" s="6">
        <v>18</v>
      </c>
      <c r="Z3" s="13"/>
      <c r="AA3" s="12"/>
      <c r="AB3" s="15">
        <f t="shared" ref="AB3:AB38" si="1">Y3/(7*24)</f>
        <v>0.10714285714285714</v>
      </c>
      <c r="AC3" s="13">
        <v>9.5238095238095233E-2</v>
      </c>
      <c r="AD3" s="12"/>
      <c r="AF3" t="s">
        <v>9</v>
      </c>
      <c r="AI3">
        <v>53</v>
      </c>
      <c r="AJ3" t="s">
        <v>10</v>
      </c>
    </row>
    <row r="4" spans="1:36" ht="15.75" x14ac:dyDescent="0.25">
      <c r="A4" s="5">
        <v>35</v>
      </c>
      <c r="B4" s="6">
        <v>44</v>
      </c>
      <c r="C4" s="7">
        <v>4.0999999999999996</v>
      </c>
      <c r="D4" s="7"/>
      <c r="E4" s="8"/>
      <c r="F4" s="6">
        <v>197</v>
      </c>
      <c r="G4" s="7">
        <v>26.8</v>
      </c>
      <c r="H4" s="8"/>
      <c r="I4" s="9">
        <f>F4/B4</f>
        <v>4.4772727272727275</v>
      </c>
      <c r="J4" s="10">
        <v>6.536585365853659</v>
      </c>
      <c r="K4" s="10"/>
      <c r="L4" s="11"/>
      <c r="M4" s="6">
        <v>15.9</v>
      </c>
      <c r="N4" s="7">
        <v>52.4</v>
      </c>
      <c r="O4" s="8"/>
      <c r="P4" s="6">
        <v>50.1</v>
      </c>
      <c r="Q4" s="7">
        <v>180.6</v>
      </c>
      <c r="R4" s="8"/>
      <c r="S4" s="9">
        <f t="shared" si="0"/>
        <v>3.1509433962264151</v>
      </c>
      <c r="T4" s="10">
        <v>3.446564885496183</v>
      </c>
      <c r="U4" s="11"/>
      <c r="V4" s="6">
        <f>F4-B4+P4-M4</f>
        <v>187.2</v>
      </c>
      <c r="W4" s="7">
        <v>150.9</v>
      </c>
      <c r="X4" s="12"/>
      <c r="Y4" s="6">
        <v>24</v>
      </c>
      <c r="Z4" s="13"/>
      <c r="AA4" s="12"/>
      <c r="AB4" s="15">
        <f t="shared" si="1"/>
        <v>0.14285714285714285</v>
      </c>
      <c r="AC4" s="13">
        <v>0.125</v>
      </c>
      <c r="AD4" s="12"/>
      <c r="AG4" t="s">
        <v>11</v>
      </c>
      <c r="AI4">
        <f>AI3/1000*24*7</f>
        <v>8.9039999999999999</v>
      </c>
      <c r="AJ4" t="s">
        <v>12</v>
      </c>
    </row>
    <row r="5" spans="1:36" ht="15.75" x14ac:dyDescent="0.25">
      <c r="A5" s="5">
        <v>36</v>
      </c>
      <c r="B5" s="6">
        <v>35.200000000000003</v>
      </c>
      <c r="C5" s="7">
        <v>3.6</v>
      </c>
      <c r="D5" s="7"/>
      <c r="E5" s="8"/>
      <c r="F5" s="6">
        <v>157.9</v>
      </c>
      <c r="G5" s="7">
        <v>23.4</v>
      </c>
      <c r="H5" s="8"/>
      <c r="I5" s="9">
        <f>F5/B5</f>
        <v>4.4857954545454541</v>
      </c>
      <c r="J5" s="10">
        <v>6.4999999999999991</v>
      </c>
      <c r="K5" s="10"/>
      <c r="L5" s="11"/>
      <c r="M5" s="6">
        <v>15.3</v>
      </c>
      <c r="N5" s="7">
        <v>48.8</v>
      </c>
      <c r="O5" s="8"/>
      <c r="P5" s="6">
        <v>47.2</v>
      </c>
      <c r="Q5" s="7">
        <v>169.9</v>
      </c>
      <c r="R5" s="8"/>
      <c r="S5" s="9">
        <f t="shared" si="0"/>
        <v>3.0849673202614381</v>
      </c>
      <c r="T5" s="10">
        <v>3.4815573770491808</v>
      </c>
      <c r="U5" s="11"/>
      <c r="V5" s="6">
        <f>F5-B5+P5-M5</f>
        <v>154.6</v>
      </c>
      <c r="W5" s="7">
        <v>140.9</v>
      </c>
      <c r="X5" s="12"/>
      <c r="Y5" s="6">
        <v>20</v>
      </c>
      <c r="Z5" s="13"/>
      <c r="AA5" s="12"/>
      <c r="AB5" s="15">
        <f t="shared" si="1"/>
        <v>0.11904761904761904</v>
      </c>
      <c r="AC5" s="13">
        <v>0.11904761904761904</v>
      </c>
      <c r="AD5" s="12"/>
    </row>
    <row r="6" spans="1:36" ht="15.75" x14ac:dyDescent="0.25">
      <c r="A6" s="5">
        <v>37</v>
      </c>
      <c r="B6" s="6">
        <v>35.700000000000003</v>
      </c>
      <c r="C6" s="7">
        <v>1.6</v>
      </c>
      <c r="D6" s="7"/>
      <c r="E6" s="8"/>
      <c r="F6" s="6">
        <v>166.9</v>
      </c>
      <c r="G6" s="7">
        <v>11</v>
      </c>
      <c r="H6" s="8"/>
      <c r="I6" s="9">
        <f>F6/B6</f>
        <v>4.6750700280112039</v>
      </c>
      <c r="J6" s="10">
        <v>6.875</v>
      </c>
      <c r="K6" s="10"/>
      <c r="L6" s="11"/>
      <c r="M6" s="6">
        <v>16.5</v>
      </c>
      <c r="N6" s="7">
        <v>46.6</v>
      </c>
      <c r="O6" s="8"/>
      <c r="P6" s="6">
        <v>50.5</v>
      </c>
      <c r="Q6" s="7">
        <v>161.5</v>
      </c>
      <c r="R6" s="8"/>
      <c r="S6" s="9">
        <f t="shared" si="0"/>
        <v>3.0606060606060606</v>
      </c>
      <c r="T6" s="10">
        <v>3.4656652360515019</v>
      </c>
      <c r="U6" s="11"/>
      <c r="V6" s="6">
        <f>F6-B6+P6-M6</f>
        <v>165.2</v>
      </c>
      <c r="W6" s="7">
        <v>124.3</v>
      </c>
      <c r="X6" s="12"/>
      <c r="Y6" s="6">
        <v>20</v>
      </c>
      <c r="Z6" s="13"/>
      <c r="AA6" s="12"/>
      <c r="AB6" s="15">
        <f t="shared" si="1"/>
        <v>0.11904761904761904</v>
      </c>
      <c r="AC6" s="13">
        <v>0.10714285714285714</v>
      </c>
      <c r="AD6" s="12"/>
    </row>
    <row r="7" spans="1:36" ht="15.75" x14ac:dyDescent="0.25">
      <c r="A7" s="5">
        <v>38</v>
      </c>
      <c r="B7" s="6">
        <v>50</v>
      </c>
      <c r="C7" s="7">
        <v>4.5999999999999996</v>
      </c>
      <c r="D7" s="7"/>
      <c r="E7" s="8"/>
      <c r="F7" s="6">
        <v>221.8</v>
      </c>
      <c r="G7" s="7">
        <v>30.1</v>
      </c>
      <c r="H7" s="8"/>
      <c r="I7" s="9">
        <f>F7/B7</f>
        <v>4.4359999999999999</v>
      </c>
      <c r="J7" s="10">
        <v>6.5434782608695663</v>
      </c>
      <c r="K7" s="10"/>
      <c r="L7" s="11"/>
      <c r="M7" s="6">
        <v>13.4</v>
      </c>
      <c r="N7" s="7">
        <v>46.6</v>
      </c>
      <c r="O7" s="8"/>
      <c r="P7" s="6">
        <v>41.5</v>
      </c>
      <c r="Q7" s="7">
        <v>162</v>
      </c>
      <c r="R7" s="8"/>
      <c r="S7" s="9">
        <f t="shared" si="0"/>
        <v>3.0970149253731343</v>
      </c>
      <c r="T7" s="10">
        <v>3.4763948497854078</v>
      </c>
      <c r="U7" s="11"/>
      <c r="V7" s="6">
        <f>F7-B7+P7-M7</f>
        <v>199.9</v>
      </c>
      <c r="W7" s="7">
        <v>140.89999999999998</v>
      </c>
      <c r="X7" s="12"/>
      <c r="Y7" s="6">
        <v>26</v>
      </c>
      <c r="Z7" s="13"/>
      <c r="AA7" s="12"/>
      <c r="AB7" s="15">
        <f t="shared" si="1"/>
        <v>0.15476190476190477</v>
      </c>
      <c r="AC7" s="13">
        <v>0.11904761904761904</v>
      </c>
      <c r="AD7" s="12"/>
    </row>
    <row r="8" spans="1:36" ht="15.75" x14ac:dyDescent="0.25">
      <c r="A8" s="5">
        <v>39</v>
      </c>
      <c r="B8" s="6">
        <v>79.7</v>
      </c>
      <c r="C8" s="7">
        <v>32.700000000000003</v>
      </c>
      <c r="D8" s="7"/>
      <c r="E8" s="8"/>
      <c r="F8" s="6">
        <v>354.1</v>
      </c>
      <c r="G8" s="7">
        <v>190.9</v>
      </c>
      <c r="H8" s="8"/>
      <c r="I8" s="9">
        <f>F8/B8</f>
        <v>4.4429109159347551</v>
      </c>
      <c r="J8" s="10">
        <v>5.8379204892966357</v>
      </c>
      <c r="K8" s="10"/>
      <c r="L8" s="11"/>
      <c r="M8" s="6">
        <v>14.9</v>
      </c>
      <c r="N8" s="7">
        <v>55.8</v>
      </c>
      <c r="O8" s="8"/>
      <c r="P8" s="6">
        <v>45.5</v>
      </c>
      <c r="Q8" s="7">
        <v>188.5</v>
      </c>
      <c r="R8" s="8"/>
      <c r="S8" s="9">
        <f t="shared" si="0"/>
        <v>3.0536912751677852</v>
      </c>
      <c r="T8" s="10">
        <v>3.3781362007168458</v>
      </c>
      <c r="U8" s="11"/>
      <c r="V8" s="6">
        <f>F8-B8+P8-M8</f>
        <v>305.00000000000006</v>
      </c>
      <c r="W8" s="7">
        <v>290.89999999999998</v>
      </c>
      <c r="X8" s="12"/>
      <c r="Y8" s="6">
        <v>40</v>
      </c>
      <c r="Z8" s="13"/>
      <c r="AA8" s="12"/>
      <c r="AB8" s="15">
        <f t="shared" si="1"/>
        <v>0.23809523809523808</v>
      </c>
      <c r="AC8" s="13">
        <v>0.22619047619047619</v>
      </c>
      <c r="AD8" s="12"/>
    </row>
    <row r="9" spans="1:36" ht="15.75" x14ac:dyDescent="0.25">
      <c r="A9" s="5">
        <v>40</v>
      </c>
      <c r="B9" s="6">
        <v>70.900000000000006</v>
      </c>
      <c r="C9" s="7">
        <v>38.799999999999997</v>
      </c>
      <c r="D9" s="7"/>
      <c r="E9" s="8"/>
      <c r="F9" s="6">
        <v>311.7</v>
      </c>
      <c r="G9" s="7">
        <v>223</v>
      </c>
      <c r="H9" s="8"/>
      <c r="I9" s="9">
        <f>F9/B9</f>
        <v>4.3963328631875873</v>
      </c>
      <c r="J9" s="10">
        <v>5.7474226804123711</v>
      </c>
      <c r="K9" s="10"/>
      <c r="L9" s="11"/>
      <c r="M9" s="6">
        <v>18.3</v>
      </c>
      <c r="N9" s="7">
        <v>50</v>
      </c>
      <c r="O9" s="8"/>
      <c r="P9" s="6">
        <v>57</v>
      </c>
      <c r="Q9" s="7">
        <v>167.2</v>
      </c>
      <c r="R9" s="8"/>
      <c r="S9" s="9">
        <f t="shared" si="0"/>
        <v>3.1147540983606556</v>
      </c>
      <c r="T9" s="10">
        <v>3.3439999999999999</v>
      </c>
      <c r="U9" s="11"/>
      <c r="V9" s="6">
        <f>F9-B9+P9-M9</f>
        <v>279.49999999999994</v>
      </c>
      <c r="W9" s="7">
        <v>301.39999999999998</v>
      </c>
      <c r="X9" s="12"/>
      <c r="Y9" s="6">
        <v>37</v>
      </c>
      <c r="Z9" s="13"/>
      <c r="AA9" s="12"/>
      <c r="AB9" s="15">
        <f t="shared" si="1"/>
        <v>0.22023809523809523</v>
      </c>
      <c r="AC9" s="13">
        <v>0.23809523809523808</v>
      </c>
      <c r="AD9" s="12"/>
    </row>
    <row r="10" spans="1:36" ht="15.75" x14ac:dyDescent="0.25">
      <c r="A10" s="5">
        <v>41</v>
      </c>
      <c r="B10" s="6">
        <v>78.2</v>
      </c>
      <c r="C10" s="7">
        <v>44.6</v>
      </c>
      <c r="D10" s="7"/>
      <c r="E10" s="8"/>
      <c r="F10" s="6">
        <v>345.2</v>
      </c>
      <c r="G10" s="7">
        <v>260.89999999999998</v>
      </c>
      <c r="H10" s="8"/>
      <c r="I10" s="9">
        <f>F10/B10</f>
        <v>4.414322250639386</v>
      </c>
      <c r="J10" s="10">
        <v>5.8497757847533629</v>
      </c>
      <c r="K10" s="10"/>
      <c r="L10" s="11"/>
      <c r="M10" s="6">
        <v>13.3</v>
      </c>
      <c r="N10" s="7">
        <v>54.6</v>
      </c>
      <c r="O10" s="8"/>
      <c r="P10" s="6">
        <v>40.799999999999997</v>
      </c>
      <c r="Q10" s="7">
        <v>183.6</v>
      </c>
      <c r="R10" s="8"/>
      <c r="S10" s="9">
        <f t="shared" si="0"/>
        <v>3.0676691729323307</v>
      </c>
      <c r="T10" s="10">
        <v>3.3626373626373622</v>
      </c>
      <c r="U10" s="11"/>
      <c r="V10" s="6">
        <f>F10-B10+P10-M10</f>
        <v>294.5</v>
      </c>
      <c r="W10" s="7">
        <v>345.3</v>
      </c>
      <c r="X10" s="12"/>
      <c r="Y10" s="6">
        <v>38</v>
      </c>
      <c r="Z10" s="13"/>
      <c r="AA10" s="12"/>
      <c r="AB10" s="15">
        <f t="shared" si="1"/>
        <v>0.22619047619047619</v>
      </c>
      <c r="AC10" s="13">
        <v>0.26785714285714285</v>
      </c>
      <c r="AD10" s="12"/>
    </row>
    <row r="11" spans="1:36" ht="15.75" x14ac:dyDescent="0.25">
      <c r="A11" s="5">
        <v>42</v>
      </c>
      <c r="B11" s="6">
        <v>115.6</v>
      </c>
      <c r="C11" s="7">
        <v>87.1</v>
      </c>
      <c r="D11" s="7">
        <f t="shared" ref="D11:D13" si="2">C11+$AI$4</f>
        <v>96.003999999999991</v>
      </c>
      <c r="E11" s="8"/>
      <c r="F11" s="6">
        <v>501.2</v>
      </c>
      <c r="G11" s="7">
        <v>472</v>
      </c>
      <c r="H11" s="8"/>
      <c r="I11" s="9">
        <f>F11/B11</f>
        <v>4.335640138408305</v>
      </c>
      <c r="J11" s="10">
        <v>5.419058553386912</v>
      </c>
      <c r="K11" s="10">
        <f t="shared" ref="K11:K13" si="3">G11/D11</f>
        <v>4.9164618140910799</v>
      </c>
      <c r="L11" s="11"/>
      <c r="M11" s="6">
        <v>16.2</v>
      </c>
      <c r="N11" s="7">
        <v>48.8</v>
      </c>
      <c r="O11" s="8"/>
      <c r="P11" s="6">
        <v>49.3</v>
      </c>
      <c r="Q11" s="7">
        <v>163.30000000000001</v>
      </c>
      <c r="R11" s="8"/>
      <c r="S11" s="9">
        <f t="shared" si="0"/>
        <v>3.0432098765432096</v>
      </c>
      <c r="T11" s="10">
        <v>3.3463114754098364</v>
      </c>
      <c r="U11" s="11"/>
      <c r="V11" s="6">
        <f>F11-B11+P11-M11</f>
        <v>418.70000000000005</v>
      </c>
      <c r="W11" s="7">
        <v>499.4</v>
      </c>
      <c r="X11" s="12"/>
      <c r="Y11" s="6">
        <v>49</v>
      </c>
      <c r="Z11" s="13"/>
      <c r="AA11" s="12"/>
      <c r="AB11" s="15">
        <f t="shared" si="1"/>
        <v>0.29166666666666669</v>
      </c>
      <c r="AC11" s="13">
        <v>0.38690476190476192</v>
      </c>
      <c r="AD11" s="12"/>
    </row>
    <row r="12" spans="1:36" ht="15.75" x14ac:dyDescent="0.25">
      <c r="A12" s="5">
        <v>43</v>
      </c>
      <c r="B12" s="6">
        <v>129.19999999999999</v>
      </c>
      <c r="C12" s="7">
        <v>116.8</v>
      </c>
      <c r="D12" s="7">
        <f t="shared" si="2"/>
        <v>125.70399999999999</v>
      </c>
      <c r="E12" s="8"/>
      <c r="F12" s="6">
        <v>556.1</v>
      </c>
      <c r="G12" s="7">
        <v>606.79999999999995</v>
      </c>
      <c r="H12" s="8"/>
      <c r="I12" s="9">
        <f>F12/B12</f>
        <v>4.3041795665634677</v>
      </c>
      <c r="J12" s="10">
        <v>5.1952054794520546</v>
      </c>
      <c r="K12" s="10">
        <f t="shared" si="3"/>
        <v>4.8272131356201866</v>
      </c>
      <c r="L12" s="11"/>
      <c r="M12" s="6">
        <v>19.100000000000001</v>
      </c>
      <c r="N12" s="7">
        <v>58.2</v>
      </c>
      <c r="O12" s="8"/>
      <c r="P12" s="6">
        <v>57.1</v>
      </c>
      <c r="Q12" s="7">
        <v>193.9</v>
      </c>
      <c r="R12" s="8"/>
      <c r="S12" s="9">
        <f t="shared" si="0"/>
        <v>2.989528795811518</v>
      </c>
      <c r="T12" s="10">
        <v>3.3316151202749142</v>
      </c>
      <c r="U12" s="11"/>
      <c r="V12" s="6">
        <f>F12-B12+P12-M12</f>
        <v>464.90000000000003</v>
      </c>
      <c r="W12" s="7">
        <v>625.69999999999993</v>
      </c>
      <c r="X12" s="12"/>
      <c r="Y12" s="6">
        <v>63</v>
      </c>
      <c r="Z12" s="13"/>
      <c r="AA12" s="12"/>
      <c r="AB12" s="15">
        <f t="shared" si="1"/>
        <v>0.375</v>
      </c>
      <c r="AC12" s="13">
        <v>0.49404761904761907</v>
      </c>
      <c r="AD12" s="12"/>
    </row>
    <row r="13" spans="1:36" ht="15.75" x14ac:dyDescent="0.25">
      <c r="A13" s="5">
        <v>44</v>
      </c>
      <c r="B13" s="6">
        <v>98.5</v>
      </c>
      <c r="C13" s="7">
        <v>65.900000000000006</v>
      </c>
      <c r="D13" s="7">
        <f t="shared" si="2"/>
        <v>74.804000000000002</v>
      </c>
      <c r="E13" s="8"/>
      <c r="F13" s="6">
        <v>428.2</v>
      </c>
      <c r="G13" s="7">
        <v>365.3</v>
      </c>
      <c r="H13" s="8"/>
      <c r="I13" s="9">
        <f>F13/B13</f>
        <v>4.3472081218274115</v>
      </c>
      <c r="J13" s="10">
        <v>5.5432473444613048</v>
      </c>
      <c r="K13" s="10">
        <f t="shared" si="3"/>
        <v>4.8834286936527462</v>
      </c>
      <c r="L13" s="11"/>
      <c r="M13" s="6">
        <v>16.3</v>
      </c>
      <c r="N13" s="7">
        <v>56.1</v>
      </c>
      <c r="O13" s="8"/>
      <c r="P13" s="6">
        <v>50.3</v>
      </c>
      <c r="Q13" s="7">
        <v>196.7</v>
      </c>
      <c r="R13" s="8"/>
      <c r="S13" s="9">
        <f t="shared" si="0"/>
        <v>3.0858895705521467</v>
      </c>
      <c r="T13" s="10">
        <v>3.5062388591800353</v>
      </c>
      <c r="U13" s="11"/>
      <c r="V13" s="6">
        <f>F13-B13+P13-M13</f>
        <v>363.7</v>
      </c>
      <c r="W13" s="7">
        <v>440</v>
      </c>
      <c r="X13" s="12"/>
      <c r="Y13" s="6">
        <v>41</v>
      </c>
      <c r="Z13" s="13"/>
      <c r="AA13" s="12"/>
      <c r="AB13" s="15">
        <f t="shared" si="1"/>
        <v>0.24404761904761904</v>
      </c>
      <c r="AC13" s="13">
        <v>0.34523809523809523</v>
      </c>
      <c r="AD13" s="12"/>
    </row>
    <row r="14" spans="1:36" ht="15.75" x14ac:dyDescent="0.25">
      <c r="A14" s="5">
        <v>45</v>
      </c>
      <c r="B14" s="6">
        <v>127.8</v>
      </c>
      <c r="C14" s="7">
        <v>85.4</v>
      </c>
      <c r="D14" s="7">
        <f>C14+$AI$4</f>
        <v>94.304000000000002</v>
      </c>
      <c r="E14" s="8"/>
      <c r="F14" s="6">
        <v>549.70000000000005</v>
      </c>
      <c r="G14" s="7">
        <v>463.6</v>
      </c>
      <c r="H14" s="8"/>
      <c r="I14" s="9">
        <f>F14/B14</f>
        <v>4.3012519561815337</v>
      </c>
      <c r="J14" s="10">
        <v>5.4285714285714288</v>
      </c>
      <c r="K14" s="10">
        <f>G14/D14</f>
        <v>4.9160162877502547</v>
      </c>
      <c r="L14" s="11"/>
      <c r="M14" s="6">
        <v>22</v>
      </c>
      <c r="N14" s="7">
        <v>54.2</v>
      </c>
      <c r="O14" s="8"/>
      <c r="P14" s="6">
        <v>67.2</v>
      </c>
      <c r="Q14" s="7">
        <v>190.9</v>
      </c>
      <c r="R14" s="8"/>
      <c r="S14" s="9">
        <f t="shared" si="0"/>
        <v>3.0545454545454547</v>
      </c>
      <c r="T14" s="10">
        <v>3.5221402214022137</v>
      </c>
      <c r="U14" s="11"/>
      <c r="V14" s="6">
        <f>F14-B14+P14-M14</f>
        <v>467.1</v>
      </c>
      <c r="W14" s="7">
        <v>514.9</v>
      </c>
      <c r="X14" s="12"/>
      <c r="Y14" s="6">
        <v>63</v>
      </c>
      <c r="Z14" s="13"/>
      <c r="AA14" s="12"/>
      <c r="AB14" s="15">
        <f t="shared" si="1"/>
        <v>0.375</v>
      </c>
      <c r="AC14" s="13">
        <v>0.40476190476190477</v>
      </c>
      <c r="AD14" s="12"/>
    </row>
    <row r="15" spans="1:36" ht="15.75" x14ac:dyDescent="0.25">
      <c r="A15" s="5">
        <v>46</v>
      </c>
      <c r="B15" s="6">
        <v>123.4</v>
      </c>
      <c r="C15" s="7">
        <v>106.6</v>
      </c>
      <c r="D15" s="7">
        <f t="shared" ref="D15:D34" si="4">C15+$AI$4</f>
        <v>115.50399999999999</v>
      </c>
      <c r="E15" s="8"/>
      <c r="F15" s="6">
        <v>530.6</v>
      </c>
      <c r="G15" s="7">
        <v>568.70000000000005</v>
      </c>
      <c r="H15" s="8"/>
      <c r="I15" s="9">
        <f>F15/B15</f>
        <v>4.2998379254457051</v>
      </c>
      <c r="J15" s="10">
        <v>5.3348968105065673</v>
      </c>
      <c r="K15" s="10">
        <f t="shared" ref="K15:K34" si="5">G15/D15</f>
        <v>4.923639008172878</v>
      </c>
      <c r="L15" s="11"/>
      <c r="M15" s="6">
        <v>17</v>
      </c>
      <c r="N15" s="7">
        <v>53.6</v>
      </c>
      <c r="O15" s="8"/>
      <c r="P15" s="6">
        <v>52.1</v>
      </c>
      <c r="Q15" s="7">
        <v>181.2</v>
      </c>
      <c r="R15" s="8"/>
      <c r="S15" s="9">
        <f t="shared" si="0"/>
        <v>3.0647058823529414</v>
      </c>
      <c r="T15" s="10">
        <v>3.3805970149253728</v>
      </c>
      <c r="U15" s="11"/>
      <c r="V15" s="6">
        <f>F15-B15+P15-M15</f>
        <v>442.30000000000007</v>
      </c>
      <c r="W15" s="7">
        <v>589.70000000000005</v>
      </c>
      <c r="X15" s="12"/>
      <c r="Y15" s="6">
        <v>59</v>
      </c>
      <c r="Z15" s="13"/>
      <c r="AA15" s="12"/>
      <c r="AB15" s="15">
        <f t="shared" si="1"/>
        <v>0.35119047619047616</v>
      </c>
      <c r="AC15" s="13">
        <v>0.4642857142857143</v>
      </c>
      <c r="AD15" s="12"/>
    </row>
    <row r="16" spans="1:36" ht="15.75" x14ac:dyDescent="0.25">
      <c r="A16" s="5">
        <v>47</v>
      </c>
      <c r="B16" s="6">
        <v>153</v>
      </c>
      <c r="C16" s="7">
        <v>112.8</v>
      </c>
      <c r="D16" s="7">
        <f t="shared" si="4"/>
        <v>121.70399999999999</v>
      </c>
      <c r="E16" s="8"/>
      <c r="F16" s="6">
        <v>650.9</v>
      </c>
      <c r="G16" s="7">
        <v>603.70000000000005</v>
      </c>
      <c r="H16" s="8"/>
      <c r="I16" s="9">
        <f>F16/B16</f>
        <v>4.2542483660130719</v>
      </c>
      <c r="J16" s="10">
        <v>5.3519503546099294</v>
      </c>
      <c r="K16" s="10">
        <f t="shared" si="5"/>
        <v>4.9603957141918107</v>
      </c>
      <c r="L16" s="11"/>
      <c r="M16" s="6">
        <v>16.899999999999999</v>
      </c>
      <c r="N16" s="7">
        <v>50.9</v>
      </c>
      <c r="O16" s="8"/>
      <c r="P16" s="6">
        <v>50.4</v>
      </c>
      <c r="Q16" s="7">
        <v>176</v>
      </c>
      <c r="R16" s="8"/>
      <c r="S16" s="9">
        <f t="shared" si="0"/>
        <v>2.9822485207100593</v>
      </c>
      <c r="T16" s="10">
        <v>3.4577603143418467</v>
      </c>
      <c r="U16" s="11"/>
      <c r="V16" s="6">
        <f>F16-B16+P16-M16</f>
        <v>531.4</v>
      </c>
      <c r="W16" s="7">
        <v>616</v>
      </c>
      <c r="X16" s="12"/>
      <c r="Y16" s="6">
        <v>43</v>
      </c>
      <c r="Z16" s="13"/>
      <c r="AA16" s="12"/>
      <c r="AB16" s="15">
        <f t="shared" si="1"/>
        <v>0.25595238095238093</v>
      </c>
      <c r="AC16" s="13">
        <v>0.48214285714285715</v>
      </c>
      <c r="AD16" s="12"/>
    </row>
    <row r="17" spans="1:30" ht="15.75" x14ac:dyDescent="0.25">
      <c r="A17" s="5">
        <v>48</v>
      </c>
      <c r="B17" s="6">
        <v>131.5</v>
      </c>
      <c r="C17" s="7">
        <v>101.7</v>
      </c>
      <c r="D17" s="7">
        <f t="shared" si="4"/>
        <v>110.604</v>
      </c>
      <c r="E17" s="8"/>
      <c r="F17" s="6">
        <v>561.1</v>
      </c>
      <c r="G17" s="7">
        <v>539.5</v>
      </c>
      <c r="H17" s="8"/>
      <c r="I17" s="9">
        <f>F17/B17</f>
        <v>4.266920152091255</v>
      </c>
      <c r="J17" s="10">
        <v>5.3048180924287118</v>
      </c>
      <c r="K17" s="10">
        <f t="shared" si="5"/>
        <v>4.8777621062529386</v>
      </c>
      <c r="L17" s="11"/>
      <c r="M17" s="6">
        <v>14.7</v>
      </c>
      <c r="N17" s="7">
        <v>50</v>
      </c>
      <c r="O17" s="8"/>
      <c r="P17" s="6">
        <v>47</v>
      </c>
      <c r="Q17" s="7">
        <v>172.7</v>
      </c>
      <c r="R17" s="8"/>
      <c r="S17" s="9">
        <f t="shared" si="0"/>
        <v>3.1972789115646258</v>
      </c>
      <c r="T17" s="10">
        <v>3.4539999999999997</v>
      </c>
      <c r="U17" s="11"/>
      <c r="V17" s="6">
        <f>F17-B17+P17-M17</f>
        <v>461.90000000000003</v>
      </c>
      <c r="W17" s="7">
        <v>560.5</v>
      </c>
      <c r="X17" s="12"/>
      <c r="Y17" s="6">
        <v>53</v>
      </c>
      <c r="Z17" s="13"/>
      <c r="AA17" s="12"/>
      <c r="AB17" s="15">
        <f t="shared" si="1"/>
        <v>0.31547619047619047</v>
      </c>
      <c r="AC17" s="13">
        <v>0.44047619047619047</v>
      </c>
      <c r="AD17" s="12"/>
    </row>
    <row r="18" spans="1:30" ht="15.75" x14ac:dyDescent="0.25">
      <c r="A18" s="5">
        <v>49</v>
      </c>
      <c r="B18" s="6">
        <v>144.80000000000001</v>
      </c>
      <c r="C18" s="7">
        <v>100</v>
      </c>
      <c r="D18" s="7">
        <f t="shared" si="4"/>
        <v>108.904</v>
      </c>
      <c r="E18" s="8"/>
      <c r="F18" s="6">
        <v>618.79999999999995</v>
      </c>
      <c r="G18" s="7">
        <v>542.70000000000005</v>
      </c>
      <c r="H18" s="8"/>
      <c r="I18" s="9">
        <f>F18/B18</f>
        <v>4.2734806629834248</v>
      </c>
      <c r="J18" s="10">
        <v>5.4270000000000005</v>
      </c>
      <c r="K18" s="10">
        <f t="shared" si="5"/>
        <v>4.9832880334973924</v>
      </c>
      <c r="L18" s="11"/>
      <c r="M18" s="6">
        <v>14.9</v>
      </c>
      <c r="N18" s="7">
        <v>57</v>
      </c>
      <c r="O18" s="8"/>
      <c r="P18" s="6">
        <v>45</v>
      </c>
      <c r="Q18" s="7">
        <v>200.5</v>
      </c>
      <c r="R18" s="8"/>
      <c r="S18" s="9">
        <f t="shared" si="0"/>
        <v>3.0201342281879193</v>
      </c>
      <c r="T18" s="10">
        <v>3.5175438596491229</v>
      </c>
      <c r="U18" s="11"/>
      <c r="V18" s="6">
        <f>F18-B18+P18-M18</f>
        <v>504.1</v>
      </c>
      <c r="W18" s="7">
        <v>586.20000000000005</v>
      </c>
      <c r="X18" s="12"/>
      <c r="Y18" s="6">
        <v>68</v>
      </c>
      <c r="Z18" s="13"/>
      <c r="AA18" s="12"/>
      <c r="AB18" s="15">
        <f t="shared" si="1"/>
        <v>0.40476190476190477</v>
      </c>
      <c r="AC18" s="13">
        <v>0.4642857142857143</v>
      </c>
      <c r="AD18" s="12"/>
    </row>
    <row r="19" spans="1:30" ht="15.75" x14ac:dyDescent="0.25">
      <c r="A19" s="5">
        <v>50</v>
      </c>
      <c r="B19" s="6">
        <v>134.6</v>
      </c>
      <c r="C19" s="7">
        <v>102.9</v>
      </c>
      <c r="D19" s="7">
        <f t="shared" si="4"/>
        <v>111.804</v>
      </c>
      <c r="E19" s="8"/>
      <c r="F19" s="6">
        <v>576.4</v>
      </c>
      <c r="G19" s="7">
        <v>557.6</v>
      </c>
      <c r="H19" s="8"/>
      <c r="I19" s="9">
        <f>F19/B19</f>
        <v>4.2823179791976225</v>
      </c>
      <c r="J19" s="10">
        <v>5.4188532555879494</v>
      </c>
      <c r="K19" s="10">
        <f t="shared" si="5"/>
        <v>4.9872992021752349</v>
      </c>
      <c r="L19" s="11"/>
      <c r="M19" s="6">
        <v>15.8</v>
      </c>
      <c r="N19" s="7">
        <v>55.8</v>
      </c>
      <c r="O19" s="8"/>
      <c r="P19" s="6">
        <v>48.9</v>
      </c>
      <c r="Q19" s="7">
        <v>197.7</v>
      </c>
      <c r="R19" s="8"/>
      <c r="S19" s="9">
        <f t="shared" si="0"/>
        <v>3.0949367088607591</v>
      </c>
      <c r="T19" s="10">
        <v>3.543010752688172</v>
      </c>
      <c r="U19" s="11"/>
      <c r="V19" s="6">
        <f>F19-B19+P19-M19</f>
        <v>474.89999999999992</v>
      </c>
      <c r="W19" s="7">
        <v>596.59999999999991</v>
      </c>
      <c r="X19" s="12"/>
      <c r="Y19" s="6">
        <v>47</v>
      </c>
      <c r="Z19" s="13"/>
      <c r="AA19" s="12"/>
      <c r="AB19" s="15">
        <f t="shared" si="1"/>
        <v>0.27976190476190477</v>
      </c>
      <c r="AC19" s="13">
        <v>0.47023809523809523</v>
      </c>
      <c r="AD19" s="12"/>
    </row>
    <row r="20" spans="1:30" ht="15.75" x14ac:dyDescent="0.25">
      <c r="A20" s="5">
        <v>51</v>
      </c>
      <c r="B20" s="6">
        <v>138.4</v>
      </c>
      <c r="C20" s="7">
        <v>102.1</v>
      </c>
      <c r="D20" s="7">
        <f t="shared" si="4"/>
        <v>111.00399999999999</v>
      </c>
      <c r="E20" s="8"/>
      <c r="F20" s="6">
        <v>590.9</v>
      </c>
      <c r="G20" s="7">
        <v>559.9</v>
      </c>
      <c r="H20" s="8"/>
      <c r="I20" s="9">
        <f>F20/B20</f>
        <v>4.2695086705202305</v>
      </c>
      <c r="J20" s="10">
        <v>5.4838393731635655</v>
      </c>
      <c r="K20" s="10">
        <f t="shared" si="5"/>
        <v>5.0439623797340642</v>
      </c>
      <c r="L20" s="11"/>
      <c r="M20" s="6">
        <v>23.1</v>
      </c>
      <c r="N20" s="7">
        <v>53.7</v>
      </c>
      <c r="O20" s="8"/>
      <c r="P20" s="6">
        <v>70.5</v>
      </c>
      <c r="Q20" s="7">
        <v>182.1</v>
      </c>
      <c r="R20" s="8"/>
      <c r="S20" s="9">
        <f t="shared" si="0"/>
        <v>3.051948051948052</v>
      </c>
      <c r="T20" s="10">
        <v>3.3910614525139664</v>
      </c>
      <c r="U20" s="11"/>
      <c r="V20" s="6">
        <f>F20-B20+P20-M20</f>
        <v>499.9</v>
      </c>
      <c r="W20" s="7">
        <v>586.20000000000005</v>
      </c>
      <c r="X20" s="12"/>
      <c r="Y20" s="6">
        <v>58</v>
      </c>
      <c r="Z20" s="13"/>
      <c r="AA20" s="12"/>
      <c r="AB20" s="15">
        <f t="shared" si="1"/>
        <v>0.34523809523809523</v>
      </c>
      <c r="AC20" s="13">
        <v>0.45833333333333331</v>
      </c>
      <c r="AD20" s="12"/>
    </row>
    <row r="21" spans="1:30" ht="15.75" x14ac:dyDescent="0.25">
      <c r="A21" s="5">
        <v>52</v>
      </c>
      <c r="B21" s="6">
        <v>203.6</v>
      </c>
      <c r="C21" s="7">
        <v>197.2</v>
      </c>
      <c r="D21" s="7">
        <f t="shared" si="4"/>
        <v>206.10399999999998</v>
      </c>
      <c r="E21" s="8"/>
      <c r="F21" s="6">
        <v>840</v>
      </c>
      <c r="G21" s="7">
        <v>948.4</v>
      </c>
      <c r="H21" s="8"/>
      <c r="I21" s="9">
        <f>F21/B21</f>
        <v>4.1257367387033401</v>
      </c>
      <c r="J21" s="10">
        <v>4.809330628803246</v>
      </c>
      <c r="K21" s="10">
        <f t="shared" si="5"/>
        <v>4.6015603772852547</v>
      </c>
      <c r="L21" s="11"/>
      <c r="M21" s="6">
        <v>17.2</v>
      </c>
      <c r="N21" s="7">
        <v>55.2</v>
      </c>
      <c r="O21" s="8"/>
      <c r="P21" s="6">
        <v>51.4</v>
      </c>
      <c r="Q21" s="7">
        <v>178.6</v>
      </c>
      <c r="R21" s="8"/>
      <c r="S21" s="9">
        <f t="shared" si="0"/>
        <v>2.9883720930232558</v>
      </c>
      <c r="T21" s="10">
        <v>3.2355072463768115</v>
      </c>
      <c r="U21" s="11"/>
      <c r="V21" s="6">
        <f>F21-B21+P21-M21</f>
        <v>670.59999999999991</v>
      </c>
      <c r="W21" s="7">
        <v>874.6</v>
      </c>
      <c r="X21" s="12"/>
      <c r="Y21" s="6">
        <v>78</v>
      </c>
      <c r="Z21" s="13"/>
      <c r="AA21" s="12"/>
      <c r="AB21" s="15">
        <f t="shared" si="1"/>
        <v>0.4642857142857143</v>
      </c>
      <c r="AC21" s="13">
        <v>0.70833333333333337</v>
      </c>
      <c r="AD21" s="12"/>
    </row>
    <row r="22" spans="1:30" ht="15.75" x14ac:dyDescent="0.25">
      <c r="A22" s="5">
        <v>1</v>
      </c>
      <c r="B22" s="6">
        <v>151.5</v>
      </c>
      <c r="C22" s="7">
        <v>151.1</v>
      </c>
      <c r="D22" s="7">
        <f t="shared" si="4"/>
        <v>160.00399999999999</v>
      </c>
      <c r="E22" s="8"/>
      <c r="F22" s="6">
        <v>632.9</v>
      </c>
      <c r="G22" s="7">
        <v>760.6</v>
      </c>
      <c r="H22" s="8"/>
      <c r="I22" s="9">
        <f>F22/B22</f>
        <v>4.1775577557755774</v>
      </c>
      <c r="J22" s="10">
        <v>5.0337524818001329</v>
      </c>
      <c r="K22" s="10">
        <f t="shared" si="5"/>
        <v>4.7536311592210199</v>
      </c>
      <c r="L22" s="11"/>
      <c r="M22" s="6">
        <v>17.5</v>
      </c>
      <c r="N22" s="7">
        <v>53.9</v>
      </c>
      <c r="O22" s="8"/>
      <c r="P22" s="6">
        <v>54.7</v>
      </c>
      <c r="Q22" s="7">
        <v>183.4</v>
      </c>
      <c r="R22" s="8"/>
      <c r="S22" s="9">
        <f t="shared" si="0"/>
        <v>3.1257142857142859</v>
      </c>
      <c r="T22" s="10">
        <v>3.4025974025974026</v>
      </c>
      <c r="U22" s="11"/>
      <c r="V22" s="6">
        <f>F22-B22+P22-M22</f>
        <v>518.6</v>
      </c>
      <c r="W22" s="7">
        <v>739</v>
      </c>
      <c r="X22" s="12"/>
      <c r="Y22" s="6">
        <v>72</v>
      </c>
      <c r="Z22" s="13"/>
      <c r="AA22" s="12"/>
      <c r="AB22" s="15">
        <f t="shared" si="1"/>
        <v>0.42857142857142855</v>
      </c>
      <c r="AC22" s="13">
        <v>0.59523809523809523</v>
      </c>
      <c r="AD22" s="12"/>
    </row>
    <row r="23" spans="1:30" ht="15.75" x14ac:dyDescent="0.25">
      <c r="A23" s="5">
        <v>2</v>
      </c>
      <c r="B23" s="6">
        <v>190.1</v>
      </c>
      <c r="C23" s="7">
        <v>210.7</v>
      </c>
      <c r="D23" s="7">
        <f t="shared" si="4"/>
        <v>219.60399999999998</v>
      </c>
      <c r="E23" s="8"/>
      <c r="F23" s="6">
        <v>785.5</v>
      </c>
      <c r="G23" s="7">
        <v>1008.1</v>
      </c>
      <c r="H23" s="8"/>
      <c r="I23" s="9">
        <f>F23/B23</f>
        <v>4.1320357706470281</v>
      </c>
      <c r="J23" s="10">
        <v>4.7845277645942099</v>
      </c>
      <c r="K23" s="10">
        <f t="shared" si="5"/>
        <v>4.5905356915174593</v>
      </c>
      <c r="L23" s="11"/>
      <c r="M23" s="6">
        <v>16.899999999999999</v>
      </c>
      <c r="N23" s="7">
        <v>60.8</v>
      </c>
      <c r="O23" s="8"/>
      <c r="P23" s="6">
        <v>51</v>
      </c>
      <c r="Q23" s="7">
        <v>194.6</v>
      </c>
      <c r="R23" s="8"/>
      <c r="S23" s="9">
        <f t="shared" si="0"/>
        <v>3.0177514792899411</v>
      </c>
      <c r="T23" s="10">
        <v>3.200657894736842</v>
      </c>
      <c r="U23" s="11"/>
      <c r="V23" s="6">
        <f>F23-B23+P23-M23</f>
        <v>629.5</v>
      </c>
      <c r="W23" s="7">
        <v>931.2</v>
      </c>
      <c r="X23" s="12"/>
      <c r="Y23" s="6">
        <v>88</v>
      </c>
      <c r="Z23" s="13"/>
      <c r="AA23" s="12"/>
      <c r="AB23" s="15">
        <f t="shared" si="1"/>
        <v>0.52380952380952384</v>
      </c>
      <c r="AC23" s="13">
        <v>0.76190476190476186</v>
      </c>
      <c r="AD23" s="12"/>
    </row>
    <row r="24" spans="1:30" ht="15.75" x14ac:dyDescent="0.25">
      <c r="A24" s="5">
        <v>3</v>
      </c>
      <c r="B24" s="6">
        <v>147.4</v>
      </c>
      <c r="C24" s="7">
        <v>150.80000000000001</v>
      </c>
      <c r="D24" s="7">
        <f t="shared" si="4"/>
        <v>159.70400000000001</v>
      </c>
      <c r="E24" s="8"/>
      <c r="F24" s="6">
        <v>618.29999999999995</v>
      </c>
      <c r="G24" s="7">
        <v>749.7</v>
      </c>
      <c r="H24" s="8"/>
      <c r="I24" s="9">
        <f>F24/B24</f>
        <v>4.1947082767978285</v>
      </c>
      <c r="J24" s="10">
        <v>4.9714854111405833</v>
      </c>
      <c r="K24" s="10">
        <f t="shared" si="5"/>
        <v>4.6943094725241696</v>
      </c>
      <c r="L24" s="11"/>
      <c r="M24" s="6">
        <v>18.600000000000001</v>
      </c>
      <c r="N24" s="7">
        <v>55.8</v>
      </c>
      <c r="O24" s="8"/>
      <c r="P24" s="6">
        <v>56.5</v>
      </c>
      <c r="Q24" s="7">
        <v>185.8</v>
      </c>
      <c r="R24" s="8"/>
      <c r="S24" s="9">
        <f t="shared" si="0"/>
        <v>3.0376344086021505</v>
      </c>
      <c r="T24" s="10">
        <v>3.3297491039426528</v>
      </c>
      <c r="U24" s="11"/>
      <c r="V24" s="6">
        <f>F24-B24+P24-M24</f>
        <v>508.79999999999995</v>
      </c>
      <c r="W24" s="7">
        <v>728.9</v>
      </c>
      <c r="X24" s="12"/>
      <c r="Y24" s="6">
        <v>71</v>
      </c>
      <c r="Z24" s="13"/>
      <c r="AA24" s="12"/>
      <c r="AB24" s="15">
        <f t="shared" si="1"/>
        <v>0.42261904761904762</v>
      </c>
      <c r="AC24" s="13">
        <v>0.5892857142857143</v>
      </c>
      <c r="AD24" s="12"/>
    </row>
    <row r="25" spans="1:30" ht="15.75" x14ac:dyDescent="0.25">
      <c r="A25" s="5">
        <v>4</v>
      </c>
      <c r="B25" s="6">
        <v>186</v>
      </c>
      <c r="C25" s="7">
        <v>209.3</v>
      </c>
      <c r="D25" s="7">
        <f t="shared" si="4"/>
        <v>218.20400000000001</v>
      </c>
      <c r="E25" s="8"/>
      <c r="F25" s="6">
        <v>782.5</v>
      </c>
      <c r="G25" s="7">
        <v>1021.7</v>
      </c>
      <c r="H25" s="8"/>
      <c r="I25" s="9">
        <f>F25/B25</f>
        <v>4.206989247311828</v>
      </c>
      <c r="J25" s="10">
        <v>4.8815097945532724</v>
      </c>
      <c r="K25" s="10">
        <f t="shared" si="5"/>
        <v>4.6823156312441565</v>
      </c>
      <c r="L25" s="11"/>
      <c r="M25" s="6">
        <v>14.7</v>
      </c>
      <c r="N25" s="7">
        <v>68.5</v>
      </c>
      <c r="O25" s="8"/>
      <c r="P25" s="6">
        <v>53.3</v>
      </c>
      <c r="Q25" s="7">
        <v>226.8</v>
      </c>
      <c r="R25" s="8"/>
      <c r="S25" s="9">
        <f t="shared" si="0"/>
        <v>3.6258503401360542</v>
      </c>
      <c r="T25" s="10">
        <v>3.3109489051094894</v>
      </c>
      <c r="U25" s="11"/>
      <c r="V25" s="6">
        <f>F25-B25+P25-M25</f>
        <v>635.09999999999991</v>
      </c>
      <c r="W25" s="7">
        <v>970.7</v>
      </c>
      <c r="X25" s="12"/>
      <c r="Y25" s="6">
        <v>78</v>
      </c>
      <c r="Z25" s="13"/>
      <c r="AA25" s="12"/>
      <c r="AB25" s="15">
        <f t="shared" si="1"/>
        <v>0.4642857142857143</v>
      </c>
      <c r="AC25" s="13">
        <v>0.8214285714285714</v>
      </c>
      <c r="AD25" s="12"/>
    </row>
    <row r="26" spans="1:30" ht="15.75" x14ac:dyDescent="0.25">
      <c r="A26" s="5">
        <v>5</v>
      </c>
      <c r="B26" s="6">
        <v>152.30000000000001</v>
      </c>
      <c r="C26" s="7">
        <v>122.3</v>
      </c>
      <c r="D26" s="7">
        <f t="shared" si="4"/>
        <v>131.20400000000001</v>
      </c>
      <c r="E26" s="8"/>
      <c r="F26" s="6">
        <v>645.5</v>
      </c>
      <c r="G26" s="7">
        <v>652.6</v>
      </c>
      <c r="H26" s="8"/>
      <c r="I26" s="9">
        <f>F26/B26</f>
        <v>4.2383453709783323</v>
      </c>
      <c r="J26" s="10">
        <v>5.3360588716271469</v>
      </c>
      <c r="K26" s="10">
        <f t="shared" si="5"/>
        <v>4.9739337215328803</v>
      </c>
      <c r="L26" s="11"/>
      <c r="M26" s="6">
        <v>16.600000000000001</v>
      </c>
      <c r="N26" s="7">
        <v>56</v>
      </c>
      <c r="O26" s="8"/>
      <c r="P26" s="6">
        <v>51</v>
      </c>
      <c r="Q26" s="7">
        <v>193.4</v>
      </c>
      <c r="R26" s="8"/>
      <c r="S26" s="9">
        <f t="shared" si="0"/>
        <v>3.0722891566265056</v>
      </c>
      <c r="T26" s="10">
        <v>3.4535714285714287</v>
      </c>
      <c r="U26" s="11"/>
      <c r="V26" s="6">
        <f>F26-B26+P26-M26</f>
        <v>527.6</v>
      </c>
      <c r="W26" s="7">
        <v>667.7</v>
      </c>
      <c r="X26" s="12"/>
      <c r="Y26" s="6">
        <v>73</v>
      </c>
      <c r="Z26" s="13"/>
      <c r="AA26" s="12"/>
      <c r="AB26" s="15">
        <f t="shared" si="1"/>
        <v>0.43452380952380953</v>
      </c>
      <c r="AC26" s="13">
        <v>0.5357142857142857</v>
      </c>
      <c r="AD26" s="12"/>
    </row>
    <row r="27" spans="1:30" ht="15.75" x14ac:dyDescent="0.25">
      <c r="A27" s="5">
        <v>6</v>
      </c>
      <c r="B27" s="14">
        <f t="shared" ref="B27" si="6">(B26+B28)/2</f>
        <v>151.15</v>
      </c>
      <c r="C27" s="7">
        <v>128.69999999999999</v>
      </c>
      <c r="D27" s="7">
        <f t="shared" si="4"/>
        <v>137.60399999999998</v>
      </c>
      <c r="E27" s="8"/>
      <c r="F27" s="14">
        <f>(F26+F28)/2</f>
        <v>639.75</v>
      </c>
      <c r="G27" s="7">
        <v>691.5</v>
      </c>
      <c r="H27" s="8"/>
      <c r="I27" s="9">
        <f>F27/B27</f>
        <v>4.2325504465762487</v>
      </c>
      <c r="J27" s="10">
        <v>5.3729603729603737</v>
      </c>
      <c r="K27" s="10">
        <f t="shared" si="5"/>
        <v>5.0252899625010903</v>
      </c>
      <c r="L27" s="11"/>
      <c r="M27" s="14">
        <f>(M26+M28)/2</f>
        <v>16.75</v>
      </c>
      <c r="N27" s="7">
        <v>49.8</v>
      </c>
      <c r="O27" s="8"/>
      <c r="P27" s="14">
        <f>(P26+P28)/2</f>
        <v>51.15</v>
      </c>
      <c r="Q27" s="7">
        <v>178.5</v>
      </c>
      <c r="R27" s="8"/>
      <c r="S27" s="9">
        <f t="shared" si="0"/>
        <v>3.053731343283582</v>
      </c>
      <c r="T27" s="10">
        <v>3.5843373493975905</v>
      </c>
      <c r="U27" s="11"/>
      <c r="V27" s="6">
        <f>F27-B27+P27-M27</f>
        <v>523</v>
      </c>
      <c r="W27" s="7">
        <v>691.5</v>
      </c>
      <c r="X27" s="12"/>
      <c r="Y27" s="6">
        <v>67</v>
      </c>
      <c r="Z27" s="13"/>
      <c r="AA27" s="12"/>
      <c r="AB27" s="15">
        <f t="shared" si="1"/>
        <v>0.39880952380952384</v>
      </c>
      <c r="AC27" s="13">
        <v>0.54761904761904767</v>
      </c>
      <c r="AD27" s="12"/>
    </row>
    <row r="28" spans="1:30" ht="15.75" x14ac:dyDescent="0.25">
      <c r="A28" s="5">
        <v>7</v>
      </c>
      <c r="B28" s="6">
        <v>150</v>
      </c>
      <c r="C28" s="7">
        <v>131</v>
      </c>
      <c r="D28" s="7">
        <f t="shared" si="4"/>
        <v>139.904</v>
      </c>
      <c r="E28" s="8"/>
      <c r="F28" s="6">
        <v>634</v>
      </c>
      <c r="G28" s="7">
        <v>685.7</v>
      </c>
      <c r="H28" s="8"/>
      <c r="I28" s="9">
        <f>F28/B28</f>
        <v>4.2266666666666666</v>
      </c>
      <c r="J28" s="10">
        <v>5.2343511450381683</v>
      </c>
      <c r="K28" s="10">
        <f t="shared" si="5"/>
        <v>4.9012179780420864</v>
      </c>
      <c r="L28" s="11"/>
      <c r="M28" s="6">
        <v>16.899999999999999</v>
      </c>
      <c r="N28" s="7">
        <v>54.1</v>
      </c>
      <c r="O28" s="8"/>
      <c r="P28" s="6">
        <v>51.3</v>
      </c>
      <c r="Q28" s="7">
        <v>194</v>
      </c>
      <c r="R28" s="8"/>
      <c r="S28" s="9">
        <f t="shared" si="0"/>
        <v>3.0355029585798818</v>
      </c>
      <c r="T28" s="10">
        <v>3.5859519408502774</v>
      </c>
      <c r="U28" s="11"/>
      <c r="V28" s="6">
        <f>F28-B28+P28-M28</f>
        <v>518.4</v>
      </c>
      <c r="W28" s="7">
        <v>694.6</v>
      </c>
      <c r="X28" s="12"/>
      <c r="Y28" s="6">
        <v>72</v>
      </c>
      <c r="Z28" s="13"/>
      <c r="AA28" s="12"/>
      <c r="AB28" s="15">
        <f t="shared" si="1"/>
        <v>0.42857142857142855</v>
      </c>
      <c r="AC28" s="13">
        <v>0.5535714285714286</v>
      </c>
      <c r="AD28" s="12"/>
    </row>
    <row r="29" spans="1:30" ht="15.75" x14ac:dyDescent="0.25">
      <c r="A29" s="5">
        <v>8</v>
      </c>
      <c r="B29" s="6">
        <v>143.4</v>
      </c>
      <c r="C29" s="7">
        <v>109.4</v>
      </c>
      <c r="D29" s="7">
        <f t="shared" si="4"/>
        <v>118.304</v>
      </c>
      <c r="E29" s="8"/>
      <c r="F29" s="6">
        <v>608.29999999999995</v>
      </c>
      <c r="G29" s="7">
        <v>587.4</v>
      </c>
      <c r="H29" s="8"/>
      <c r="I29" s="9">
        <f>F29/B29</f>
        <v>4.2419804741980469</v>
      </c>
      <c r="J29" s="10">
        <v>5.3692870201096889</v>
      </c>
      <c r="K29" s="10">
        <f t="shared" si="5"/>
        <v>4.9651744657830674</v>
      </c>
      <c r="L29" s="11"/>
      <c r="M29" s="6">
        <v>18</v>
      </c>
      <c r="N29" s="7">
        <v>57.4</v>
      </c>
      <c r="O29" s="8"/>
      <c r="P29" s="6">
        <v>55.1</v>
      </c>
      <c r="Q29" s="7">
        <v>214.4</v>
      </c>
      <c r="R29" s="8"/>
      <c r="S29" s="9">
        <f t="shared" si="0"/>
        <v>3.0611111111111113</v>
      </c>
      <c r="T29" s="10">
        <v>3.7351916376306624</v>
      </c>
      <c r="U29" s="11"/>
      <c r="V29" s="6">
        <f>F29-B29+P29-M29</f>
        <v>502</v>
      </c>
      <c r="W29" s="7">
        <v>635</v>
      </c>
      <c r="X29" s="12"/>
      <c r="Y29" s="6">
        <v>69</v>
      </c>
      <c r="Z29" s="13"/>
      <c r="AA29" s="12"/>
      <c r="AB29" s="15">
        <f t="shared" si="1"/>
        <v>0.4107142857142857</v>
      </c>
      <c r="AC29" s="13">
        <v>0.50595238095238093</v>
      </c>
      <c r="AD29" s="12"/>
    </row>
    <row r="30" spans="1:30" ht="15.75" x14ac:dyDescent="0.25">
      <c r="A30" s="5">
        <v>9</v>
      </c>
      <c r="B30" s="6">
        <v>139.30000000000001</v>
      </c>
      <c r="C30" s="7">
        <v>100.9</v>
      </c>
      <c r="D30" s="7">
        <f t="shared" si="4"/>
        <v>109.804</v>
      </c>
      <c r="E30" s="8"/>
      <c r="F30" s="6">
        <v>593.79999999999995</v>
      </c>
      <c r="G30" s="7">
        <v>568.79999999999995</v>
      </c>
      <c r="H30" s="8"/>
      <c r="I30" s="9">
        <f>F30/B30</f>
        <v>4.262742282842785</v>
      </c>
      <c r="J30" s="10">
        <v>5.6372646184340924</v>
      </c>
      <c r="K30" s="10">
        <f t="shared" si="5"/>
        <v>5.1801391570434587</v>
      </c>
      <c r="L30" s="11"/>
      <c r="M30" s="6">
        <v>19.600000000000001</v>
      </c>
      <c r="N30" s="7">
        <v>54.8</v>
      </c>
      <c r="O30" s="8"/>
      <c r="P30" s="6">
        <v>61.6</v>
      </c>
      <c r="Q30" s="7">
        <v>203</v>
      </c>
      <c r="R30" s="8"/>
      <c r="S30" s="9">
        <f t="shared" si="0"/>
        <v>3.1428571428571428</v>
      </c>
      <c r="T30" s="10">
        <v>3.7043795620437958</v>
      </c>
      <c r="U30" s="11"/>
      <c r="V30" s="6">
        <f>F30-B30+P30-M30</f>
        <v>496.49999999999989</v>
      </c>
      <c r="W30" s="7">
        <v>616.09999999999991</v>
      </c>
      <c r="X30" s="12"/>
      <c r="Y30" s="6">
        <v>68</v>
      </c>
      <c r="Z30" s="13"/>
      <c r="AA30" s="12"/>
      <c r="AB30" s="15">
        <f t="shared" si="1"/>
        <v>0.40476190476190477</v>
      </c>
      <c r="AC30" s="13">
        <v>0.48809523809523808</v>
      </c>
      <c r="AD30" s="12"/>
    </row>
    <row r="31" spans="1:30" ht="15.75" x14ac:dyDescent="0.25">
      <c r="A31" s="5">
        <v>10</v>
      </c>
      <c r="B31" s="6">
        <v>138.19999999999999</v>
      </c>
      <c r="C31" s="7">
        <v>68.5</v>
      </c>
      <c r="D31" s="7">
        <f t="shared" si="4"/>
        <v>77.403999999999996</v>
      </c>
      <c r="E31" s="8"/>
      <c r="F31" s="6">
        <v>590.1</v>
      </c>
      <c r="G31" s="7">
        <v>419</v>
      </c>
      <c r="H31" s="8"/>
      <c r="I31" s="9">
        <f>F31/B31</f>
        <v>4.2698986975397979</v>
      </c>
      <c r="J31" s="10">
        <v>6.1167883211678831</v>
      </c>
      <c r="K31" s="10">
        <f t="shared" si="5"/>
        <v>5.4131569427936546</v>
      </c>
      <c r="L31" s="11"/>
      <c r="M31" s="6">
        <v>19.8</v>
      </c>
      <c r="N31" s="7">
        <v>13.3</v>
      </c>
      <c r="O31" s="8"/>
      <c r="P31" s="6">
        <v>61.6</v>
      </c>
      <c r="Q31" s="7">
        <v>48.5</v>
      </c>
      <c r="R31" s="8"/>
      <c r="S31" s="9">
        <f t="shared" si="0"/>
        <v>3.1111111111111112</v>
      </c>
      <c r="T31" s="10">
        <v>3.6466165413533833</v>
      </c>
      <c r="U31" s="11"/>
      <c r="V31" s="6">
        <f>F31-B31+P31-M31</f>
        <v>493.7</v>
      </c>
      <c r="W31" s="7">
        <v>385.7</v>
      </c>
      <c r="X31" s="12"/>
      <c r="Y31" s="6">
        <v>68</v>
      </c>
      <c r="Z31" s="13"/>
      <c r="AA31" s="12"/>
      <c r="AB31" s="15">
        <f t="shared" si="1"/>
        <v>0.40476190476190477</v>
      </c>
      <c r="AC31" s="13">
        <v>0.27976190476190477</v>
      </c>
      <c r="AD31" s="12"/>
    </row>
    <row r="32" spans="1:30" ht="15.75" x14ac:dyDescent="0.25">
      <c r="A32" s="5">
        <v>11</v>
      </c>
      <c r="B32" s="6">
        <v>127.1</v>
      </c>
      <c r="C32" s="7">
        <v>79.2</v>
      </c>
      <c r="D32" s="7">
        <f t="shared" si="4"/>
        <v>88.103999999999999</v>
      </c>
      <c r="E32" s="8"/>
      <c r="F32" s="6">
        <v>540.79999999999995</v>
      </c>
      <c r="G32" s="7">
        <v>456.8</v>
      </c>
      <c r="H32" s="8"/>
      <c r="I32" s="9">
        <f>F32/B32</f>
        <v>4.2549173878835562</v>
      </c>
      <c r="J32" s="10">
        <v>5.7676767676767673</v>
      </c>
      <c r="K32" s="10">
        <f t="shared" si="5"/>
        <v>5.184781621719786</v>
      </c>
      <c r="L32" s="11"/>
      <c r="M32" s="6">
        <v>19.8</v>
      </c>
      <c r="N32" s="7">
        <v>52</v>
      </c>
      <c r="O32" s="8"/>
      <c r="P32" s="6">
        <v>61.1</v>
      </c>
      <c r="Q32" s="7">
        <v>192.7</v>
      </c>
      <c r="R32" s="8"/>
      <c r="S32" s="9">
        <f t="shared" si="0"/>
        <v>3.0858585858585856</v>
      </c>
      <c r="T32" s="10">
        <v>3.7057692307692305</v>
      </c>
      <c r="U32" s="11"/>
      <c r="V32" s="6">
        <f>F32-B32+P32-M32</f>
        <v>454.99999999999994</v>
      </c>
      <c r="W32" s="7">
        <v>518.29999999999995</v>
      </c>
      <c r="X32" s="12"/>
      <c r="Y32" s="6">
        <v>62</v>
      </c>
      <c r="Z32" s="13"/>
      <c r="AA32" s="12"/>
      <c r="AB32" s="15">
        <f t="shared" si="1"/>
        <v>0.36904761904761907</v>
      </c>
      <c r="AC32" s="13">
        <v>0.4107142857142857</v>
      </c>
      <c r="AD32" s="12"/>
    </row>
    <row r="33" spans="1:30" ht="15.75" x14ac:dyDescent="0.25">
      <c r="A33" s="5">
        <v>12</v>
      </c>
      <c r="B33" s="6">
        <v>128.9</v>
      </c>
      <c r="C33" s="7">
        <v>87.7</v>
      </c>
      <c r="D33" s="7">
        <f t="shared" si="4"/>
        <v>96.603999999999999</v>
      </c>
      <c r="E33" s="8"/>
      <c r="F33" s="6">
        <v>547.4</v>
      </c>
      <c r="G33" s="7">
        <v>490.8</v>
      </c>
      <c r="H33" s="8"/>
      <c r="I33" s="9">
        <f>F33/B33</f>
        <v>4.2467028704422027</v>
      </c>
      <c r="J33" s="10">
        <v>5.5963511972633979</v>
      </c>
      <c r="K33" s="10">
        <f t="shared" si="5"/>
        <v>5.0805349674961704</v>
      </c>
      <c r="L33" s="11"/>
      <c r="M33" s="6">
        <v>17.100000000000001</v>
      </c>
      <c r="N33" s="7">
        <v>57.9</v>
      </c>
      <c r="O33" s="8"/>
      <c r="P33" s="6">
        <v>54.2</v>
      </c>
      <c r="Q33" s="7">
        <v>212</v>
      </c>
      <c r="R33" s="8"/>
      <c r="S33" s="9">
        <f t="shared" si="0"/>
        <v>3.1695906432748537</v>
      </c>
      <c r="T33" s="10">
        <v>3.6614853195164079</v>
      </c>
      <c r="U33" s="11"/>
      <c r="V33" s="6">
        <f>F33-B33+P33-M33</f>
        <v>455.59999999999997</v>
      </c>
      <c r="W33" s="7">
        <v>557.19999999999993</v>
      </c>
      <c r="X33" s="12"/>
      <c r="Y33" s="6">
        <v>52</v>
      </c>
      <c r="Z33" s="13"/>
      <c r="AA33" s="12"/>
      <c r="AB33" s="15">
        <f t="shared" si="1"/>
        <v>0.30952380952380953</v>
      </c>
      <c r="AC33" s="13">
        <v>0.44047619047619047</v>
      </c>
      <c r="AD33" s="12"/>
    </row>
    <row r="34" spans="1:30" ht="15.75" x14ac:dyDescent="0.25">
      <c r="A34" s="5">
        <v>13</v>
      </c>
      <c r="B34" s="6">
        <v>136.9</v>
      </c>
      <c r="C34" s="7">
        <v>97.7</v>
      </c>
      <c r="D34" s="7">
        <f t="shared" si="4"/>
        <v>106.604</v>
      </c>
      <c r="E34" s="8"/>
      <c r="F34" s="6">
        <v>582.9</v>
      </c>
      <c r="G34" s="7">
        <v>537.79999999999995</v>
      </c>
      <c r="H34" s="8"/>
      <c r="I34" s="9">
        <f>F34/B34</f>
        <v>4.2578524470416355</v>
      </c>
      <c r="J34" s="10">
        <v>5.504605936540429</v>
      </c>
      <c r="K34" s="10">
        <f t="shared" si="5"/>
        <v>5.0448388428201563</v>
      </c>
      <c r="L34" s="11"/>
      <c r="M34" s="6">
        <v>16.7</v>
      </c>
      <c r="N34" s="7">
        <v>57.9</v>
      </c>
      <c r="O34" s="8"/>
      <c r="P34" s="6">
        <v>51.7</v>
      </c>
      <c r="Q34" s="7">
        <v>207</v>
      </c>
      <c r="R34" s="8"/>
      <c r="S34" s="9">
        <f t="shared" si="0"/>
        <v>3.0958083832335332</v>
      </c>
      <c r="T34" s="10">
        <v>3.5751295336787567</v>
      </c>
      <c r="U34" s="11"/>
      <c r="V34" s="6">
        <f>F34-B34+P34-M34</f>
        <v>481</v>
      </c>
      <c r="W34" s="7">
        <v>589.19999999999993</v>
      </c>
      <c r="X34" s="12"/>
      <c r="Y34" s="6">
        <v>67</v>
      </c>
      <c r="Z34" s="13"/>
      <c r="AA34" s="12"/>
      <c r="AB34" s="15">
        <f t="shared" si="1"/>
        <v>0.39880952380952384</v>
      </c>
      <c r="AC34" s="13">
        <v>0.4642857142857143</v>
      </c>
      <c r="AD34" s="12"/>
    </row>
    <row r="35" spans="1:30" ht="15.75" x14ac:dyDescent="0.25">
      <c r="A35" s="16">
        <v>14</v>
      </c>
      <c r="B35" s="6">
        <v>121.9</v>
      </c>
      <c r="C35" s="7"/>
      <c r="D35" s="7"/>
      <c r="E35" s="8"/>
      <c r="F35" s="6">
        <v>522.9</v>
      </c>
      <c r="G35" s="7"/>
      <c r="H35" s="8"/>
      <c r="I35" s="9">
        <f>F35/B35</f>
        <v>4.2895816242821985</v>
      </c>
      <c r="J35" s="10"/>
      <c r="K35" s="10"/>
      <c r="L35" s="11"/>
      <c r="M35" s="6">
        <v>20.5</v>
      </c>
      <c r="N35" s="7"/>
      <c r="O35" s="8"/>
      <c r="P35" s="6">
        <v>64.3</v>
      </c>
      <c r="Q35" s="7"/>
      <c r="R35" s="8"/>
      <c r="S35" s="9">
        <f t="shared" si="0"/>
        <v>3.1365853658536582</v>
      </c>
      <c r="T35" s="10"/>
      <c r="U35" s="11"/>
      <c r="V35" s="6">
        <f>F35-B35+P35-M35</f>
        <v>444.8</v>
      </c>
      <c r="W35" s="7"/>
      <c r="X35" s="12"/>
      <c r="Y35" s="6">
        <v>44</v>
      </c>
      <c r="Z35" s="13"/>
      <c r="AA35" s="12"/>
      <c r="AB35" s="15">
        <f t="shared" si="1"/>
        <v>0.26190476190476192</v>
      </c>
      <c r="AC35" s="13"/>
      <c r="AD35" s="12"/>
    </row>
    <row r="36" spans="1:30" ht="15.75" x14ac:dyDescent="0.25">
      <c r="A36" s="16">
        <v>15</v>
      </c>
      <c r="B36" s="6">
        <v>117</v>
      </c>
      <c r="C36" s="7"/>
      <c r="D36" s="7"/>
      <c r="E36" s="8"/>
      <c r="F36" s="6">
        <f>(F35+F37)/2</f>
        <v>509.29999999999995</v>
      </c>
      <c r="G36" s="7"/>
      <c r="H36" s="8"/>
      <c r="I36" s="9">
        <f>F36/B36</f>
        <v>4.3529914529914526</v>
      </c>
      <c r="J36" s="10"/>
      <c r="K36" s="10"/>
      <c r="L36" s="11"/>
      <c r="M36" s="6">
        <v>23</v>
      </c>
      <c r="N36" s="7"/>
      <c r="O36" s="8"/>
      <c r="P36" s="6">
        <f>(P35+P37)/2</f>
        <v>71.8</v>
      </c>
      <c r="Q36" s="7"/>
      <c r="R36" s="8"/>
      <c r="S36" s="9">
        <f t="shared" si="0"/>
        <v>3.1217391304347823</v>
      </c>
      <c r="T36" s="10"/>
      <c r="U36" s="11"/>
      <c r="V36" s="6">
        <f t="shared" ref="V36:V37" si="7">F36-B36+P36-M36</f>
        <v>441.09999999999997</v>
      </c>
      <c r="W36" s="7"/>
      <c r="X36" s="12"/>
      <c r="Y36" s="6">
        <v>54</v>
      </c>
      <c r="Z36" s="13"/>
      <c r="AA36" s="12"/>
      <c r="AB36" s="15">
        <f t="shared" si="1"/>
        <v>0.32142857142857145</v>
      </c>
      <c r="AC36" s="13"/>
      <c r="AD36" s="12"/>
    </row>
    <row r="37" spans="1:30" ht="15.75" x14ac:dyDescent="0.25">
      <c r="A37" s="16">
        <v>16</v>
      </c>
      <c r="B37" s="6">
        <v>114.5</v>
      </c>
      <c r="C37" s="7"/>
      <c r="D37" s="7"/>
      <c r="E37" s="8"/>
      <c r="F37" s="6">
        <v>495.7</v>
      </c>
      <c r="G37" s="7"/>
      <c r="H37" s="8"/>
      <c r="I37" s="9">
        <f>F37/B37</f>
        <v>4.3292576419213971</v>
      </c>
      <c r="J37" s="10"/>
      <c r="K37" s="10"/>
      <c r="L37" s="11"/>
      <c r="M37" s="6">
        <v>26</v>
      </c>
      <c r="N37" s="7"/>
      <c r="O37" s="8"/>
      <c r="P37" s="6">
        <v>79.3</v>
      </c>
      <c r="Q37" s="7"/>
      <c r="R37" s="8"/>
      <c r="S37" s="9">
        <f t="shared" si="0"/>
        <v>3.05</v>
      </c>
      <c r="T37" s="10"/>
      <c r="U37" s="11"/>
      <c r="V37" s="6">
        <f t="shared" si="7"/>
        <v>434.5</v>
      </c>
      <c r="W37" s="7"/>
      <c r="X37" s="12"/>
      <c r="Y37" s="6">
        <v>51</v>
      </c>
      <c r="Z37" s="13"/>
      <c r="AA37" s="12"/>
      <c r="AB37" s="15">
        <f t="shared" si="1"/>
        <v>0.30357142857142855</v>
      </c>
      <c r="AC37" s="13"/>
      <c r="AD37" s="12"/>
    </row>
    <row r="38" spans="1:30" ht="15.75" x14ac:dyDescent="0.25">
      <c r="B38" s="6"/>
      <c r="C38" s="7"/>
      <c r="D38" s="7"/>
      <c r="E38" s="8"/>
      <c r="F38" s="6"/>
      <c r="G38" s="7"/>
      <c r="H38" s="8"/>
      <c r="I38" s="9" t="s">
        <v>16</v>
      </c>
      <c r="J38" s="10"/>
      <c r="K38" s="10"/>
      <c r="L38" s="11"/>
      <c r="M38" s="6"/>
      <c r="N38" s="7"/>
      <c r="O38" s="8"/>
      <c r="P38" s="6"/>
      <c r="Q38" s="7"/>
      <c r="R38" s="8"/>
      <c r="S38" s="9" t="s">
        <v>15</v>
      </c>
      <c r="T38" s="10"/>
      <c r="U38" s="11"/>
      <c r="V38" s="6"/>
      <c r="W38" s="7"/>
      <c r="X38" s="12"/>
      <c r="Y38" s="6">
        <v>45</v>
      </c>
      <c r="Z38" s="13"/>
      <c r="AA38" s="12"/>
      <c r="AB38" s="15">
        <f t="shared" si="1"/>
        <v>0.26785714285714285</v>
      </c>
      <c r="AC38" s="13"/>
      <c r="AD38" s="12"/>
    </row>
    <row r="39" spans="1:30" ht="15.75" x14ac:dyDescent="0.25">
      <c r="B39" s="6"/>
      <c r="C39" s="7"/>
      <c r="D39" s="7"/>
      <c r="E39" s="8"/>
      <c r="F39" s="6"/>
      <c r="G39" s="7"/>
      <c r="H39" s="8"/>
      <c r="I39" s="9"/>
      <c r="J39" s="10"/>
      <c r="K39" s="10"/>
      <c r="L39" s="11"/>
      <c r="M39" s="6"/>
      <c r="N39" s="7"/>
      <c r="O39" s="8"/>
      <c r="P39" s="6"/>
      <c r="Q39" s="7"/>
      <c r="R39" s="8"/>
      <c r="S39" s="9"/>
      <c r="T39" s="10"/>
      <c r="U39" s="11"/>
      <c r="V39" s="6"/>
      <c r="W39" s="7"/>
      <c r="X39" s="12"/>
      <c r="Y39" s="6"/>
      <c r="Z39" s="13"/>
      <c r="AA39" s="12"/>
      <c r="AB39" s="15"/>
      <c r="AC39" s="13"/>
      <c r="AD39" s="12"/>
    </row>
    <row r="40" spans="1:30" ht="15.75" x14ac:dyDescent="0.25">
      <c r="B40" s="6"/>
      <c r="C40" s="7"/>
      <c r="D40" s="7"/>
      <c r="E40" s="8"/>
      <c r="F40" s="6"/>
      <c r="G40" s="7"/>
      <c r="H40" s="8"/>
      <c r="I40" s="9"/>
      <c r="J40" s="10"/>
      <c r="K40" s="10"/>
      <c r="L40" s="11"/>
      <c r="M40" s="6"/>
      <c r="N40" s="7"/>
      <c r="O40" s="8"/>
      <c r="P40" s="6"/>
      <c r="Q40" s="7"/>
      <c r="R40" s="8"/>
      <c r="S40" s="9"/>
      <c r="T40" s="10"/>
      <c r="U40" s="11"/>
      <c r="V40" s="6"/>
      <c r="W40" s="7"/>
      <c r="X40" s="12"/>
      <c r="Y40" s="6"/>
      <c r="Z40" s="13"/>
      <c r="AA40" s="12"/>
      <c r="AB40" s="15"/>
      <c r="AC40" s="13"/>
      <c r="AD40" s="12"/>
    </row>
    <row r="41" spans="1:30" x14ac:dyDescent="0.25">
      <c r="A41" t="s">
        <v>17</v>
      </c>
      <c r="B41">
        <f t="shared" ref="B41:C41" si="8">SUM(B11:B34)</f>
        <v>3442.65</v>
      </c>
      <c r="D41">
        <f>SUM(D11:D34)</f>
        <v>3039.4959999999992</v>
      </c>
      <c r="E41" t="s">
        <v>15</v>
      </c>
      <c r="F41">
        <f t="shared" ref="E41:AC41" si="9">SUM(F11:F34)</f>
        <v>14605.649999999996</v>
      </c>
      <c r="G41">
        <f t="shared" si="9"/>
        <v>14858.699999999999</v>
      </c>
      <c r="I41" s="17">
        <f>AVERAGE(I11:I34)</f>
        <v>4.2501365821932042</v>
      </c>
      <c r="J41" s="17"/>
      <c r="K41" s="17">
        <f t="shared" ref="J41:K41" si="10">AVERAGE(K11:K34)</f>
        <v>4.9337869319442911</v>
      </c>
      <c r="M41">
        <f t="shared" si="9"/>
        <v>422.15000000000003</v>
      </c>
      <c r="N41">
        <f t="shared" si="9"/>
        <v>1285.7</v>
      </c>
      <c r="P41">
        <f t="shared" si="9"/>
        <v>1303.4499999999998</v>
      </c>
      <c r="Q41">
        <f t="shared" si="9"/>
        <v>4467.7000000000007</v>
      </c>
      <c r="S41">
        <f t="shared" si="9"/>
        <v>74.207609043778689</v>
      </c>
      <c r="T41">
        <f t="shared" si="9"/>
        <v>83.58217216696022</v>
      </c>
      <c r="V41">
        <f t="shared" si="9"/>
        <v>12044.300000000001</v>
      </c>
      <c r="W41">
        <f t="shared" si="9"/>
        <v>15214.900000000003</v>
      </c>
      <c r="Y41">
        <f t="shared" si="9"/>
        <v>1529</v>
      </c>
      <c r="Z41" t="s">
        <v>15</v>
      </c>
      <c r="AB41" s="18">
        <f>AVERAGE(AB11:AB34)</f>
        <v>0.37921626984126983</v>
      </c>
      <c r="AC41" s="18">
        <f>AVERAGE(AC11:AC34)</f>
        <v>0.50471230158730152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</dc:creator>
  <cp:lastModifiedBy>Tero</cp:lastModifiedBy>
  <dcterms:created xsi:type="dcterms:W3CDTF">2015-04-06T07:36:05Z</dcterms:created>
  <dcterms:modified xsi:type="dcterms:W3CDTF">2015-05-04T01:05:04Z</dcterms:modified>
</cp:coreProperties>
</file>