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0115" windowHeight="74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3" i="1" l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F23" i="1"/>
  <c r="F10" i="1" l="1"/>
  <c r="F11" i="1"/>
  <c r="F9" i="1"/>
  <c r="F17" i="1" l="1"/>
  <c r="S24" i="1"/>
  <c r="S25" i="1" s="1"/>
  <c r="L24" i="1" l="1"/>
  <c r="L25" i="1" s="1"/>
  <c r="F24" i="1"/>
  <c r="F25" i="1" s="1"/>
  <c r="R24" i="1"/>
  <c r="R25" i="1" s="1"/>
  <c r="P24" i="1"/>
  <c r="P25" i="1" s="1"/>
  <c r="Q24" i="1"/>
  <c r="Q25" i="1" s="1"/>
  <c r="K24" i="1"/>
  <c r="K25" i="1" s="1"/>
  <c r="I24" i="1"/>
  <c r="I25" i="1" s="1"/>
  <c r="T24" i="1"/>
  <c r="T25" i="1" s="1"/>
  <c r="G24" i="1"/>
  <c r="G25" i="1" s="1"/>
  <c r="O24" i="1"/>
  <c r="O25" i="1" s="1"/>
  <c r="H24" i="1"/>
  <c r="H25" i="1" s="1"/>
  <c r="M24" i="1"/>
  <c r="M25" i="1" s="1"/>
  <c r="N24" i="1"/>
  <c r="N25" i="1" s="1"/>
  <c r="J24" i="1"/>
  <c r="J25" i="1" s="1"/>
  <c r="F28" i="1" l="1"/>
  <c r="F29" i="1" s="1"/>
  <c r="F30" i="1" s="1"/>
</calcChain>
</file>

<file path=xl/sharedStrings.xml><?xml version="1.0" encoding="utf-8"?>
<sst xmlns="http://schemas.openxmlformats.org/spreadsheetml/2006/main" count="61" uniqueCount="43">
  <si>
    <t>1. Lattialämmityspiirin tehot @35 C</t>
  </si>
  <si>
    <t>2. Lattialämmityspiirin tehot @35 C</t>
  </si>
  <si>
    <t>1. Lattialämmityspiirinpituus</t>
  </si>
  <si>
    <t>3. Lattialämmityspiirin tehot @35 C</t>
  </si>
  <si>
    <t>Putken halkaisija</t>
  </si>
  <si>
    <t>MLP:n sisäinen tilavuus + siirtoputket</t>
  </si>
  <si>
    <t>2. Lattialämmityspiirinpituus</t>
  </si>
  <si>
    <t>3. Lattialämmityspiirinpituus</t>
  </si>
  <si>
    <t>m</t>
  </si>
  <si>
    <t>Kokonaistilavuus</t>
  </si>
  <si>
    <t>1. Lattialämmityspiirin tilavuus</t>
  </si>
  <si>
    <t>l</t>
  </si>
  <si>
    <t>2. Lattialämmityspiirin tilavuus</t>
  </si>
  <si>
    <t>3. Lattialämmityspiirin tilavuus</t>
  </si>
  <si>
    <t>Putken seinämä</t>
  </si>
  <si>
    <t>mm</t>
  </si>
  <si>
    <t>Puskurivaraajan tilavuus</t>
  </si>
  <si>
    <t>kW</t>
  </si>
  <si>
    <t>Energiaylijäämä x min käynnin jälkeen</t>
  </si>
  <si>
    <t>kWh</t>
  </si>
  <si>
    <t>Vaikutus vesitilavuuden lämpötilaan</t>
  </si>
  <si>
    <t>Meneveden lämpötila käynnin alussa</t>
  </si>
  <si>
    <t>Menoveden lämpötila</t>
  </si>
  <si>
    <t>C</t>
  </si>
  <si>
    <t>min</t>
  </si>
  <si>
    <t>Asetettu käynnistyshystereesi</t>
  </si>
  <si>
    <t>viesmannissa pelkästään lattialämmityksellä 5,5-15, vakio 7,5</t>
  </si>
  <si>
    <t>puskurivaraajallisessa kokoonpanossa 3-15, vakio 5 astetta</t>
  </si>
  <si>
    <t>Kayntijakson pituus</t>
  </si>
  <si>
    <t>muutettavissa</t>
  </si>
  <si>
    <t>taulukko laskee</t>
  </si>
  <si>
    <t>astetta</t>
  </si>
  <si>
    <t>Patteririston lämmönluovutusteho</t>
  </si>
  <si>
    <t>Patteriston+putkiston tilavuus</t>
  </si>
  <si>
    <t>Puskuriin varastoitu energia</t>
  </si>
  <si>
    <t>Lepoaika</t>
  </si>
  <si>
    <t>Lämpösillä keleillä esim 1,5kW ja kylmillä esim 6kW</t>
  </si>
  <si>
    <t>minuuttia</t>
  </si>
  <si>
    <t>Lattialämmitys talossa esim 35 astetta,  patterilämmitystalossa esim 40 astetta</t>
  </si>
  <si>
    <t xml:space="preserve">Maalämpöpumpun teho </t>
  </si>
  <si>
    <t>Lattialämmityksellä 35 asteen kohdalla, patterilämmityksellä esim 45 asteen kohdalla</t>
  </si>
  <si>
    <t>0 jos ei asennettu</t>
  </si>
  <si>
    <t>Taulukko olettaa että järjestelmässä ei ole shunttia asennettuna, koska se vaikuttaa lämmityspiirien tehoihin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</si>
</sst>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2" fillId="0" borderId="0" xfId="0" applyFont="1"/>
    <xf numFmtId="0" fontId="2" fillId="2" borderId="0" xfId="0" applyFont="1" applyFill="1"/>
    <xf numFmtId="0" fontId="0" fillId="2" borderId="0" xfId="0" applyFill="1"/>
    <xf numFmtId="165" fontId="2" fillId="3" borderId="0" xfId="0" applyNumberFormat="1" applyFont="1" applyFill="1"/>
    <xf numFmtId="0" fontId="2" fillId="3" borderId="0" xfId="0" applyFont="1" applyFill="1"/>
    <xf numFmtId="165" fontId="0" fillId="3" borderId="0" xfId="0" applyNumberFormat="1" applyFill="1"/>
    <xf numFmtId="164" fontId="0" fillId="3" borderId="0" xfId="0" applyNumberFormat="1" applyFill="1"/>
    <xf numFmtId="165" fontId="1" fillId="3" borderId="0" xfId="0" applyNumberFormat="1" applyFont="1" applyFill="1"/>
    <xf numFmtId="0" fontId="0" fillId="3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" fontId="1" fillId="3" borderId="0" xfId="0" applyNumberFormat="1" applyFont="1" applyFill="1"/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0"/>
  <sheetViews>
    <sheetView tabSelected="1" topLeftCell="A10" workbookViewId="0">
      <selection activeCell="I13" sqref="I13"/>
    </sheetView>
  </sheetViews>
  <sheetFormatPr defaultRowHeight="15" x14ac:dyDescent="0.25"/>
  <cols>
    <col min="6" max="24" width="7.28515625" customWidth="1"/>
  </cols>
  <sheetData>
    <row r="2" spans="2:11" x14ac:dyDescent="0.25">
      <c r="B2" t="s">
        <v>0</v>
      </c>
      <c r="F2" s="3">
        <v>0.56699999999999995</v>
      </c>
      <c r="G2" t="s">
        <v>17</v>
      </c>
      <c r="I2" s="11" t="s">
        <v>29</v>
      </c>
      <c r="J2" s="11"/>
      <c r="K2" s="11"/>
    </row>
    <row r="3" spans="2:11" x14ac:dyDescent="0.25">
      <c r="B3" t="s">
        <v>1</v>
      </c>
      <c r="F3" s="3">
        <v>0.46200000000000002</v>
      </c>
      <c r="G3" t="s">
        <v>17</v>
      </c>
      <c r="I3" s="12" t="s">
        <v>30</v>
      </c>
      <c r="J3" s="12"/>
      <c r="K3" s="12"/>
    </row>
    <row r="4" spans="2:11" x14ac:dyDescent="0.25">
      <c r="B4" t="s">
        <v>3</v>
      </c>
      <c r="F4" s="3">
        <v>0</v>
      </c>
      <c r="G4" t="s">
        <v>17</v>
      </c>
      <c r="I4" t="s">
        <v>41</v>
      </c>
    </row>
    <row r="5" spans="2:11" x14ac:dyDescent="0.25">
      <c r="B5" t="s">
        <v>32</v>
      </c>
      <c r="F5" s="3">
        <v>0</v>
      </c>
      <c r="G5" t="s">
        <v>17</v>
      </c>
      <c r="I5" t="s">
        <v>36</v>
      </c>
    </row>
    <row r="6" spans="2:11" x14ac:dyDescent="0.25">
      <c r="B6" t="s">
        <v>2</v>
      </c>
      <c r="F6" s="3">
        <v>75</v>
      </c>
      <c r="G6" t="s">
        <v>8</v>
      </c>
      <c r="I6" t="s">
        <v>41</v>
      </c>
    </row>
    <row r="7" spans="2:11" x14ac:dyDescent="0.25">
      <c r="B7" t="s">
        <v>6</v>
      </c>
      <c r="F7" s="3">
        <v>46</v>
      </c>
      <c r="G7" t="s">
        <v>8</v>
      </c>
    </row>
    <row r="8" spans="2:11" x14ac:dyDescent="0.25">
      <c r="B8" t="s">
        <v>7</v>
      </c>
      <c r="F8" s="3">
        <v>0</v>
      </c>
      <c r="G8" t="s">
        <v>8</v>
      </c>
    </row>
    <row r="9" spans="2:11" x14ac:dyDescent="0.25">
      <c r="B9" t="s">
        <v>10</v>
      </c>
      <c r="F9" s="5">
        <f>3.14*(0.0001*(($F$13-2*$F$14)/2)^2*10*F6)</f>
        <v>8.4780000000000015</v>
      </c>
      <c r="G9" t="s">
        <v>11</v>
      </c>
      <c r="H9" s="2"/>
    </row>
    <row r="10" spans="2:11" x14ac:dyDescent="0.25">
      <c r="B10" t="s">
        <v>12</v>
      </c>
      <c r="F10" s="5">
        <f>3.14*(0.0001*(($F$13-2*$F$14)/2)^2*10*F7)</f>
        <v>5.1998400000000009</v>
      </c>
      <c r="G10" t="s">
        <v>11</v>
      </c>
    </row>
    <row r="11" spans="2:11" x14ac:dyDescent="0.25">
      <c r="B11" t="s">
        <v>13</v>
      </c>
      <c r="F11" s="6">
        <f>3.14*(0.0001*(($F$13-2*$F$14)/2)^2*10*F8)</f>
        <v>0</v>
      </c>
      <c r="G11" t="s">
        <v>11</v>
      </c>
    </row>
    <row r="12" spans="2:11" x14ac:dyDescent="0.25">
      <c r="B12" t="s">
        <v>33</v>
      </c>
      <c r="F12" s="6">
        <v>0</v>
      </c>
      <c r="G12" t="s">
        <v>11</v>
      </c>
    </row>
    <row r="13" spans="2:11" x14ac:dyDescent="0.25">
      <c r="B13" t="s">
        <v>4</v>
      </c>
      <c r="F13" s="3">
        <v>16</v>
      </c>
      <c r="G13" t="s">
        <v>15</v>
      </c>
    </row>
    <row r="14" spans="2:11" x14ac:dyDescent="0.25">
      <c r="B14" t="s">
        <v>14</v>
      </c>
      <c r="F14" s="3">
        <v>2</v>
      </c>
      <c r="G14" t="s">
        <v>15</v>
      </c>
    </row>
    <row r="15" spans="2:11" x14ac:dyDescent="0.25">
      <c r="B15" t="s">
        <v>5</v>
      </c>
      <c r="F15" s="3">
        <v>20</v>
      </c>
      <c r="G15" t="s">
        <v>11</v>
      </c>
    </row>
    <row r="16" spans="2:11" x14ac:dyDescent="0.25">
      <c r="B16" t="s">
        <v>16</v>
      </c>
      <c r="F16" s="3">
        <v>400</v>
      </c>
      <c r="G16" t="s">
        <v>11</v>
      </c>
    </row>
    <row r="17" spans="2:21" x14ac:dyDescent="0.25">
      <c r="B17" t="s">
        <v>9</v>
      </c>
      <c r="F17" s="9">
        <f>$F$16+$F$9+$F$10+$F$11+$F$15+$F$12</f>
        <v>433.67784</v>
      </c>
      <c r="G17" t="s">
        <v>11</v>
      </c>
    </row>
    <row r="19" spans="2:21" x14ac:dyDescent="0.25">
      <c r="B19" t="s">
        <v>39</v>
      </c>
      <c r="F19" s="4">
        <v>10.3</v>
      </c>
      <c r="G19" t="s">
        <v>17</v>
      </c>
      <c r="I19" t="s">
        <v>40</v>
      </c>
    </row>
    <row r="20" spans="2:21" x14ac:dyDescent="0.25">
      <c r="B20" s="1" t="s">
        <v>21</v>
      </c>
      <c r="F20" s="4">
        <v>35</v>
      </c>
      <c r="G20" t="s">
        <v>31</v>
      </c>
      <c r="I20" t="s">
        <v>38</v>
      </c>
    </row>
    <row r="22" spans="2:21" x14ac:dyDescent="0.25">
      <c r="F22" s="10">
        <v>1</v>
      </c>
      <c r="G22" s="10">
        <v>2</v>
      </c>
      <c r="H22" s="10">
        <v>3</v>
      </c>
      <c r="I22" s="10">
        <v>4</v>
      </c>
      <c r="J22" s="10">
        <v>5</v>
      </c>
      <c r="K22" s="10">
        <v>6</v>
      </c>
      <c r="L22" s="10">
        <v>7</v>
      </c>
      <c r="M22" s="10">
        <v>8</v>
      </c>
      <c r="N22" s="10">
        <v>9</v>
      </c>
      <c r="O22" s="10">
        <v>10</v>
      </c>
      <c r="P22" s="10">
        <v>11</v>
      </c>
      <c r="Q22" s="10">
        <v>12</v>
      </c>
      <c r="R22" s="10">
        <v>13</v>
      </c>
      <c r="S22" s="10">
        <v>14</v>
      </c>
      <c r="T22" s="10">
        <v>15</v>
      </c>
      <c r="U22" t="s">
        <v>24</v>
      </c>
    </row>
    <row r="23" spans="2:21" x14ac:dyDescent="0.25">
      <c r="B23" s="1" t="s">
        <v>18</v>
      </c>
      <c r="F23" s="8">
        <f>($F$19-$F$2-$F$3-$F$4-$F$5)*F22/60</f>
        <v>0.15451666666666669</v>
      </c>
      <c r="G23" s="8">
        <f>($F$19-$F$2-$F$3-$F$4-$F$5)*G22/60</f>
        <v>0.30903333333333338</v>
      </c>
      <c r="H23" s="8">
        <f>($F$19-$F$2-$F$3-$F$4-$F$5)*H22/60</f>
        <v>0.46355000000000002</v>
      </c>
      <c r="I23" s="8">
        <f>($F$19-$F$2-$F$3-$F$4-$F$5)*I22/60</f>
        <v>0.61806666666666676</v>
      </c>
      <c r="J23" s="8">
        <f>($F$19-$F$2-$F$3-$F$4-$F$5)*J22/60</f>
        <v>0.7725833333333334</v>
      </c>
      <c r="K23" s="8">
        <f>($F$19-$F$2-$F$3-$F$4-$F$5)*K22/60</f>
        <v>0.92710000000000004</v>
      </c>
      <c r="L23" s="8">
        <f>($F$19-$F$2-$F$3-$F$4-$F$5)*L22/60</f>
        <v>1.0816166666666667</v>
      </c>
      <c r="M23" s="8">
        <f>($F$19-$F$2-$F$3-$F$4-$F$5)*M22/60</f>
        <v>1.2361333333333335</v>
      </c>
      <c r="N23" s="8">
        <f>($F$19-$F$2-$F$3-$F$4-$F$5)*N22/60</f>
        <v>1.3906500000000002</v>
      </c>
      <c r="O23" s="8">
        <f>($F$19-$F$2-$F$3-$F$4-$F$5)*O22/60</f>
        <v>1.5451666666666668</v>
      </c>
      <c r="P23" s="8">
        <f>($F$19-$F$2-$F$3-$F$4-$F$5)*P22/60</f>
        <v>1.6996833333333334</v>
      </c>
      <c r="Q23" s="8">
        <f>($F$19-$F$2-$F$3-$F$4-$F$5)*Q22/60</f>
        <v>1.8542000000000001</v>
      </c>
      <c r="R23" s="8">
        <f>($F$19-$F$2-$F$3-$F$4-$F$5)*R22/60</f>
        <v>2.0087166666666669</v>
      </c>
      <c r="S23" s="8">
        <f>($F$19-$F$2-$F$3-$F$4-$F$5)*S22/60</f>
        <v>2.1632333333333333</v>
      </c>
      <c r="T23" s="8">
        <f>($F$19-$F$2-$F$3-$F$4-$F$5)*T22/60</f>
        <v>2.3177499999999998</v>
      </c>
      <c r="U23" t="s">
        <v>19</v>
      </c>
    </row>
    <row r="24" spans="2:21" x14ac:dyDescent="0.25">
      <c r="B24" s="1" t="s">
        <v>20</v>
      </c>
      <c r="F24" s="7">
        <f t="shared" ref="F24:T24" si="0">F23/((418.2/3600)/100*$F$17)</f>
        <v>0.30670903655595133</v>
      </c>
      <c r="G24" s="7">
        <f t="shared" si="0"/>
        <v>0.61341807311190266</v>
      </c>
      <c r="H24" s="7">
        <f t="shared" si="0"/>
        <v>0.92012710966785394</v>
      </c>
      <c r="I24" s="7">
        <f t="shared" si="0"/>
        <v>1.2268361462238053</v>
      </c>
      <c r="J24" s="7">
        <f t="shared" si="0"/>
        <v>1.5335451827797566</v>
      </c>
      <c r="K24" s="7">
        <f t="shared" si="0"/>
        <v>1.8402542193357079</v>
      </c>
      <c r="L24" s="7">
        <f t="shared" si="0"/>
        <v>2.1469632558916589</v>
      </c>
      <c r="M24" s="7">
        <f t="shared" si="0"/>
        <v>2.4536722924476106</v>
      </c>
      <c r="N24" s="7">
        <f t="shared" si="0"/>
        <v>2.7603813290035619</v>
      </c>
      <c r="O24" s="7">
        <f t="shared" si="0"/>
        <v>3.0670903655595132</v>
      </c>
      <c r="P24" s="7">
        <f t="shared" si="0"/>
        <v>3.3737994021154645</v>
      </c>
      <c r="Q24" s="7">
        <f t="shared" si="0"/>
        <v>3.6805084386714157</v>
      </c>
      <c r="R24" s="7">
        <f t="shared" si="0"/>
        <v>3.9872174752273675</v>
      </c>
      <c r="S24" s="7">
        <f t="shared" si="0"/>
        <v>4.2939265117833179</v>
      </c>
      <c r="T24" s="7">
        <f t="shared" si="0"/>
        <v>4.6006355483392687</v>
      </c>
      <c r="U24" t="s">
        <v>23</v>
      </c>
    </row>
    <row r="25" spans="2:21" x14ac:dyDescent="0.25">
      <c r="B25" s="1" t="s">
        <v>22</v>
      </c>
      <c r="F25" s="7">
        <f>$F$20+F24</f>
        <v>35.306709036555951</v>
      </c>
      <c r="G25" s="7">
        <f t="shared" ref="G25:T25" si="1">$F$20+G24</f>
        <v>35.613418073111902</v>
      </c>
      <c r="H25" s="7">
        <f t="shared" si="1"/>
        <v>35.920127109667852</v>
      </c>
      <c r="I25" s="7">
        <f t="shared" si="1"/>
        <v>36.226836146223803</v>
      </c>
      <c r="J25" s="7">
        <f t="shared" si="1"/>
        <v>36.533545182779754</v>
      </c>
      <c r="K25" s="7">
        <f t="shared" si="1"/>
        <v>36.840254219335705</v>
      </c>
      <c r="L25" s="7">
        <f t="shared" si="1"/>
        <v>37.146963255891656</v>
      </c>
      <c r="M25" s="7">
        <f t="shared" si="1"/>
        <v>37.453672292447614</v>
      </c>
      <c r="N25" s="7">
        <f t="shared" si="1"/>
        <v>37.760381329003565</v>
      </c>
      <c r="O25" s="7">
        <f t="shared" si="1"/>
        <v>38.067090365559515</v>
      </c>
      <c r="P25" s="7">
        <f t="shared" si="1"/>
        <v>38.373799402115466</v>
      </c>
      <c r="Q25" s="7">
        <f t="shared" si="1"/>
        <v>38.680508438671417</v>
      </c>
      <c r="R25" s="7">
        <f t="shared" si="1"/>
        <v>38.987217475227368</v>
      </c>
      <c r="S25" s="7">
        <f t="shared" si="1"/>
        <v>39.293926511783319</v>
      </c>
      <c r="T25" s="7">
        <f t="shared" si="1"/>
        <v>39.60063554833927</v>
      </c>
      <c r="U25" t="s">
        <v>23</v>
      </c>
    </row>
    <row r="27" spans="2:21" x14ac:dyDescent="0.25">
      <c r="B27" t="s">
        <v>25</v>
      </c>
      <c r="F27" s="4">
        <v>5</v>
      </c>
      <c r="G27" t="s">
        <v>31</v>
      </c>
      <c r="J27" t="s">
        <v>26</v>
      </c>
    </row>
    <row r="28" spans="2:21" x14ac:dyDescent="0.25">
      <c r="B28" t="s">
        <v>28</v>
      </c>
      <c r="F28" s="13">
        <f>$F$27/$F$24</f>
        <v>16.302095484845214</v>
      </c>
      <c r="G28" t="s">
        <v>37</v>
      </c>
      <c r="J28" t="s">
        <v>27</v>
      </c>
    </row>
    <row r="29" spans="2:21" x14ac:dyDescent="0.25">
      <c r="B29" t="s">
        <v>34</v>
      </c>
      <c r="F29" s="14">
        <f>$F$28*F23</f>
        <v>2.5189454540000003</v>
      </c>
      <c r="G29" t="s">
        <v>19</v>
      </c>
    </row>
    <row r="30" spans="2:21" x14ac:dyDescent="0.25">
      <c r="B30" t="s">
        <v>35</v>
      </c>
      <c r="F30" s="13">
        <f>F29/(F2+F3+F4+F5)*60</f>
        <v>146.8772859475219</v>
      </c>
      <c r="G30" t="s">
        <v>37</v>
      </c>
      <c r="J30" t="s">
        <v>42</v>
      </c>
    </row>
  </sheetData>
  <mergeCells count="2">
    <mergeCell ref="I2:K2"/>
    <mergeCell ref="I3:K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2015-03-11T12:45:42Z</dcterms:created>
  <dcterms:modified xsi:type="dcterms:W3CDTF">2015-03-14T09:29:35Z</dcterms:modified>
</cp:coreProperties>
</file>